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uloRibeiro\Desktop\"/>
    </mc:Choice>
  </mc:AlternateContent>
  <xr:revisionPtr revIDLastSave="0" documentId="13_ncr:1_{E82FE02E-3BC8-4552-B061-670D479C9388}" xr6:coauthVersionLast="45" xr6:coauthVersionMax="45" xr10:uidLastSave="{00000000-0000-0000-0000-000000000000}"/>
  <workbookProtection workbookAlgorithmName="SHA-512" workbookHashValue="lCcWN3plJAyMYq997pqzVnuI0yzNODR8WU7jb5G6LgS+c0knwhMi9QZKlbcYlf12rkvHhEHqMHpmvCTkYUH/CQ==" workbookSaltValue="KgGu2nt5HN7VvMNip/nYBA==" workbookSpinCount="100000" lockStructure="1"/>
  <bookViews>
    <workbookView xWindow="-98" yWindow="-98" windowWidth="22695" windowHeight="14595" xr2:uid="{ED35F6B6-5625-4807-A799-FCF3D51D5E3A}"/>
  </bookViews>
  <sheets>
    <sheet name="Folha1" sheetId="1" r:id="rId1"/>
  </sheets>
  <definedNames>
    <definedName name="_Hlk38731173" localSheetId="0">Folha1!$D$69</definedName>
    <definedName name="_Hlk38793051" localSheetId="0">Folha1!$D$81</definedName>
    <definedName name="_Hlk38817650" localSheetId="0">Folha1!$D$71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2" i="1" l="1"/>
  <c r="J82" i="1"/>
  <c r="K82" i="1"/>
  <c r="M82" i="1"/>
  <c r="P82" i="1"/>
  <c r="Q82" i="1"/>
  <c r="N18" i="1" l="1"/>
  <c r="O18" i="1" s="1"/>
  <c r="J18" i="1"/>
  <c r="K18" i="1" s="1"/>
  <c r="I18" i="1"/>
  <c r="P18" i="1" l="1"/>
  <c r="Q18" i="1" s="1"/>
  <c r="N14" i="1"/>
  <c r="O14" i="1" s="1"/>
  <c r="J14" i="1"/>
  <c r="K14" i="1" s="1"/>
  <c r="I14" i="1"/>
  <c r="P14" i="1" l="1"/>
  <c r="Q14" i="1" s="1"/>
  <c r="N38" i="1"/>
  <c r="P38" i="1" s="1"/>
  <c r="Q38" i="1" s="1"/>
  <c r="J38" i="1"/>
  <c r="K38" i="1" s="1"/>
  <c r="I38" i="1"/>
  <c r="N37" i="1"/>
  <c r="P37" i="1" s="1"/>
  <c r="Q37" i="1" s="1"/>
  <c r="J37" i="1"/>
  <c r="K37" i="1" s="1"/>
  <c r="I37" i="1"/>
  <c r="O38" i="1" l="1"/>
  <c r="O37" i="1"/>
  <c r="N63" i="1" l="1"/>
  <c r="N62" i="1"/>
  <c r="N44" i="1"/>
  <c r="N11" i="1" l="1"/>
  <c r="O11" i="1" s="1"/>
  <c r="J11" i="1"/>
  <c r="I11" i="1"/>
  <c r="K11" i="1" l="1"/>
  <c r="P11" i="1"/>
  <c r="Q11" i="1" s="1"/>
  <c r="J43" i="1"/>
  <c r="K43" i="1" s="1"/>
  <c r="I43" i="1"/>
  <c r="N43" i="1"/>
  <c r="O43" i="1" s="1"/>
  <c r="P43" i="1" l="1"/>
  <c r="Q43" i="1" s="1"/>
  <c r="N81" i="1"/>
  <c r="N79" i="1"/>
  <c r="N78" i="1"/>
  <c r="N77" i="1"/>
  <c r="N76" i="1"/>
  <c r="N75" i="1"/>
  <c r="N74" i="1"/>
  <c r="N73" i="1"/>
  <c r="N71" i="1"/>
  <c r="N70" i="1"/>
  <c r="N69" i="1"/>
  <c r="N68" i="1"/>
  <c r="N67" i="1"/>
  <c r="N65" i="1"/>
  <c r="N64" i="1"/>
  <c r="N59" i="1"/>
  <c r="N58" i="1"/>
  <c r="N54" i="1"/>
  <c r="N52" i="1"/>
  <c r="N51" i="1"/>
  <c r="N50" i="1"/>
  <c r="N49" i="1"/>
  <c r="N48" i="1"/>
  <c r="N47" i="1"/>
  <c r="N42" i="1"/>
  <c r="N41" i="1"/>
  <c r="N28" i="1"/>
  <c r="N56" i="1"/>
  <c r="N45" i="1" l="1"/>
  <c r="P45" i="1" s="1"/>
  <c r="Q45" i="1" s="1"/>
  <c r="J45" i="1"/>
  <c r="K45" i="1" s="1"/>
  <c r="I45" i="1"/>
  <c r="O63" i="1"/>
  <c r="P62" i="1"/>
  <c r="Q62" i="1" s="1"/>
  <c r="J63" i="1"/>
  <c r="K63" i="1" s="1"/>
  <c r="I63" i="1"/>
  <c r="J62" i="1"/>
  <c r="K62" i="1" s="1"/>
  <c r="I62" i="1"/>
  <c r="P44" i="1"/>
  <c r="J44" i="1"/>
  <c r="K44" i="1" s="1"/>
  <c r="I44" i="1"/>
  <c r="J42" i="1"/>
  <c r="K42" i="1" s="1"/>
  <c r="I42" i="1"/>
  <c r="Q44" i="1" l="1"/>
  <c r="P63" i="1"/>
  <c r="Q63" i="1" s="1"/>
  <c r="O45" i="1"/>
  <c r="O62" i="1"/>
  <c r="O44" i="1"/>
  <c r="O42" i="1"/>
  <c r="P42" i="1"/>
  <c r="Q42" i="1" s="1"/>
  <c r="P56" i="1"/>
  <c r="Q56" i="1" s="1"/>
  <c r="I56" i="1"/>
  <c r="J56" i="1"/>
  <c r="K56" i="1" s="1"/>
  <c r="Q50" i="1"/>
  <c r="Q49" i="1"/>
  <c r="Q48" i="1"/>
  <c r="Q47" i="1"/>
  <c r="K50" i="1"/>
  <c r="K49" i="1"/>
  <c r="K48" i="1"/>
  <c r="K47" i="1"/>
  <c r="O81" i="1" l="1"/>
  <c r="O79" i="1"/>
  <c r="O78" i="1"/>
  <c r="O77" i="1"/>
  <c r="O76" i="1"/>
  <c r="O75" i="1"/>
  <c r="O74" i="1"/>
  <c r="O73" i="1"/>
  <c r="O71" i="1"/>
  <c r="O70" i="1"/>
  <c r="O69" i="1"/>
  <c r="O68" i="1"/>
  <c r="O67" i="1"/>
  <c r="O65" i="1"/>
  <c r="O64" i="1"/>
  <c r="O58" i="1"/>
  <c r="O56" i="1"/>
  <c r="O54" i="1"/>
  <c r="O52" i="1"/>
  <c r="O51" i="1"/>
  <c r="O50" i="1"/>
  <c r="O49" i="1"/>
  <c r="O48" i="1"/>
  <c r="O47" i="1"/>
  <c r="N29" i="1"/>
  <c r="O29" i="1" s="1"/>
  <c r="N23" i="1"/>
  <c r="O23" i="1" s="1"/>
  <c r="N17" i="1"/>
  <c r="O17" i="1" s="1"/>
  <c r="I54" i="1"/>
  <c r="J54" i="1"/>
  <c r="K54" i="1" s="1"/>
  <c r="I55" i="1"/>
  <c r="J55" i="1"/>
  <c r="K55" i="1" s="1"/>
  <c r="N55" i="1"/>
  <c r="O55" i="1" s="1"/>
  <c r="I57" i="1"/>
  <c r="J57" i="1"/>
  <c r="K57" i="1" s="1"/>
  <c r="N57" i="1"/>
  <c r="O57" i="1" s="1"/>
  <c r="I58" i="1"/>
  <c r="J58" i="1"/>
  <c r="K58" i="1" s="1"/>
  <c r="I59" i="1"/>
  <c r="J59" i="1"/>
  <c r="K59" i="1" s="1"/>
  <c r="I29" i="1"/>
  <c r="J29" i="1"/>
  <c r="K29" i="1" s="1"/>
  <c r="I71" i="1"/>
  <c r="J71" i="1"/>
  <c r="K71" i="1" s="1"/>
  <c r="I69" i="1"/>
  <c r="J69" i="1"/>
  <c r="K69" i="1" s="1"/>
  <c r="I70" i="1"/>
  <c r="J70" i="1"/>
  <c r="K70" i="1" s="1"/>
  <c r="O41" i="1"/>
  <c r="N26" i="1"/>
  <c r="J26" i="1"/>
  <c r="K26" i="1" s="1"/>
  <c r="I26" i="1"/>
  <c r="N24" i="1"/>
  <c r="J24" i="1"/>
  <c r="K24" i="1" s="1"/>
  <c r="I24" i="1"/>
  <c r="J28" i="1"/>
  <c r="I28" i="1"/>
  <c r="K28" i="1" l="1"/>
  <c r="O24" i="1"/>
  <c r="P59" i="1"/>
  <c r="Q59" i="1" s="1"/>
  <c r="O59" i="1"/>
  <c r="O26" i="1"/>
  <c r="O28" i="1"/>
  <c r="P69" i="1"/>
  <c r="Q69" i="1" s="1"/>
  <c r="P54" i="1"/>
  <c r="Q54" i="1" s="1"/>
  <c r="P58" i="1"/>
  <c r="Q58" i="1" s="1"/>
  <c r="P29" i="1"/>
  <c r="Q29" i="1" s="1"/>
  <c r="P71" i="1"/>
  <c r="Q71" i="1" s="1"/>
  <c r="P57" i="1"/>
  <c r="Q57" i="1" s="1"/>
  <c r="P70" i="1"/>
  <c r="Q70" i="1" s="1"/>
  <c r="P55" i="1"/>
  <c r="Q55" i="1" s="1"/>
  <c r="P26" i="1"/>
  <c r="Q26" i="1" s="1"/>
  <c r="P24" i="1"/>
  <c r="Q24" i="1" s="1"/>
  <c r="P28" i="1"/>
  <c r="Q28" i="1" l="1"/>
  <c r="I41" i="1"/>
  <c r="N36" i="1"/>
  <c r="J36" i="1"/>
  <c r="K36" i="1" s="1"/>
  <c r="I36" i="1"/>
  <c r="N35" i="1"/>
  <c r="J35" i="1"/>
  <c r="K35" i="1" s="1"/>
  <c r="I35" i="1"/>
  <c r="N16" i="1"/>
  <c r="N15" i="1"/>
  <c r="N13" i="1"/>
  <c r="N12" i="1"/>
  <c r="J12" i="1"/>
  <c r="I12" i="1"/>
  <c r="K12" i="1" l="1"/>
  <c r="N40" i="1"/>
  <c r="O40" i="1" s="1"/>
  <c r="O35" i="1"/>
  <c r="O13" i="1"/>
  <c r="O16" i="1"/>
  <c r="O36" i="1"/>
  <c r="O15" i="1"/>
  <c r="P12" i="1"/>
  <c r="O12" i="1"/>
  <c r="J41" i="1"/>
  <c r="K41" i="1" s="1"/>
  <c r="I40" i="1"/>
  <c r="J40" i="1"/>
  <c r="P36" i="1"/>
  <c r="Q36" i="1" s="1"/>
  <c r="P35" i="1"/>
  <c r="Q35" i="1" s="1"/>
  <c r="N32" i="1"/>
  <c r="O32" i="1" s="1"/>
  <c r="J32" i="1"/>
  <c r="K32" i="1" s="1"/>
  <c r="I32" i="1"/>
  <c r="K40" i="1" l="1"/>
  <c r="Q12" i="1"/>
  <c r="P41" i="1"/>
  <c r="Q41" i="1" s="1"/>
  <c r="P40" i="1"/>
  <c r="P32" i="1"/>
  <c r="Q32" i="1" s="1"/>
  <c r="Q40" i="1" l="1"/>
  <c r="J23" i="1"/>
  <c r="K23" i="1" s="1"/>
  <c r="J25" i="1"/>
  <c r="K25" i="1" s="1"/>
  <c r="J27" i="1"/>
  <c r="K27" i="1" s="1"/>
  <c r="J46" i="1"/>
  <c r="K46" i="1" s="1"/>
  <c r="J39" i="1"/>
  <c r="K39" i="1" s="1"/>
  <c r="J13" i="1"/>
  <c r="J15" i="1"/>
  <c r="K15" i="1" s="1"/>
  <c r="J16" i="1"/>
  <c r="K16" i="1" s="1"/>
  <c r="J17" i="1"/>
  <c r="K17" i="1" s="1"/>
  <c r="J19" i="1"/>
  <c r="J20" i="1"/>
  <c r="K20" i="1" s="1"/>
  <c r="J21" i="1"/>
  <c r="K21" i="1" s="1"/>
  <c r="J34" i="1"/>
  <c r="K34" i="1" s="1"/>
  <c r="J33" i="1"/>
  <c r="K33" i="1" s="1"/>
  <c r="J31" i="1"/>
  <c r="J51" i="1"/>
  <c r="K51" i="1" s="1"/>
  <c r="J52" i="1"/>
  <c r="K52" i="1" s="1"/>
  <c r="J68" i="1"/>
  <c r="K68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64" i="1"/>
  <c r="K64" i="1" s="1"/>
  <c r="J65" i="1"/>
  <c r="K65" i="1" s="1"/>
  <c r="J66" i="1"/>
  <c r="K66" i="1" s="1"/>
  <c r="J67" i="1"/>
  <c r="K67" i="1" s="1"/>
  <c r="J22" i="1"/>
  <c r="K22" i="1" s="1"/>
  <c r="K13" i="1" l="1"/>
  <c r="K31" i="1"/>
  <c r="K19" i="1"/>
  <c r="N66" i="1"/>
  <c r="N80" i="1"/>
  <c r="N72" i="1"/>
  <c r="O72" i="1" s="1"/>
  <c r="N20" i="1"/>
  <c r="N21" i="1"/>
  <c r="N34" i="1"/>
  <c r="O34" i="1" s="1"/>
  <c r="N33" i="1"/>
  <c r="O33" i="1" s="1"/>
  <c r="N31" i="1"/>
  <c r="N19" i="1"/>
  <c r="N39" i="1"/>
  <c r="N46" i="1"/>
  <c r="N27" i="1"/>
  <c r="N25" i="1"/>
  <c r="N22" i="1"/>
  <c r="O22" i="1" s="1"/>
  <c r="O46" i="1" l="1"/>
  <c r="O39" i="1"/>
  <c r="O31" i="1"/>
  <c r="O80" i="1"/>
  <c r="O66" i="1"/>
  <c r="O25" i="1"/>
  <c r="O21" i="1"/>
  <c r="O27" i="1"/>
  <c r="O20" i="1"/>
  <c r="O19" i="1"/>
  <c r="P33" i="1"/>
  <c r="Q33" i="1" s="1"/>
  <c r="P72" i="1"/>
  <c r="Q72" i="1" s="1"/>
  <c r="P22" i="1"/>
  <c r="Q22" i="1" s="1"/>
  <c r="P34" i="1"/>
  <c r="Q34" i="1" s="1"/>
  <c r="P20" i="1"/>
  <c r="Q20" i="1" s="1"/>
  <c r="P46" i="1"/>
  <c r="Q46" i="1" s="1"/>
  <c r="P19" i="1"/>
  <c r="P52" i="1"/>
  <c r="Q52" i="1" s="1"/>
  <c r="P39" i="1"/>
  <c r="Q39" i="1" s="1"/>
  <c r="P80" i="1"/>
  <c r="Q80" i="1" s="1"/>
  <c r="P27" i="1"/>
  <c r="Q27" i="1" s="1"/>
  <c r="P31" i="1"/>
  <c r="P25" i="1"/>
  <c r="Q25" i="1" s="1"/>
  <c r="P21" i="1"/>
  <c r="Q21" i="1" s="1"/>
  <c r="P66" i="1"/>
  <c r="Q66" i="1" s="1"/>
  <c r="I31" i="1"/>
  <c r="I33" i="1"/>
  <c r="I34" i="1"/>
  <c r="Q19" i="1" l="1"/>
  <c r="Q31" i="1"/>
  <c r="I80" i="1"/>
  <c r="P23" i="1" l="1"/>
  <c r="Q23" i="1" s="1"/>
  <c r="I77" i="1"/>
  <c r="P77" i="1" l="1"/>
  <c r="Q77" i="1" s="1"/>
  <c r="I64" i="1"/>
  <c r="I65" i="1"/>
  <c r="I66" i="1"/>
  <c r="I67" i="1"/>
  <c r="P65" i="1" l="1"/>
  <c r="Q65" i="1" s="1"/>
  <c r="P67" i="1"/>
  <c r="Q67" i="1" s="1"/>
  <c r="P64" i="1"/>
  <c r="Q64" i="1" s="1"/>
  <c r="I79" i="1"/>
  <c r="I78" i="1"/>
  <c r="I81" i="1"/>
  <c r="I23" i="1"/>
  <c r="I25" i="1"/>
  <c r="I27" i="1"/>
  <c r="I46" i="1"/>
  <c r="I39" i="1"/>
  <c r="I13" i="1"/>
  <c r="I15" i="1"/>
  <c r="I16" i="1"/>
  <c r="I17" i="1"/>
  <c r="I19" i="1"/>
  <c r="I20" i="1"/>
  <c r="I21" i="1"/>
  <c r="I51" i="1"/>
  <c r="I52" i="1"/>
  <c r="I68" i="1"/>
  <c r="I72" i="1"/>
  <c r="I73" i="1"/>
  <c r="I74" i="1"/>
  <c r="I75" i="1"/>
  <c r="I76" i="1"/>
  <c r="I22" i="1"/>
  <c r="P17" i="1" l="1"/>
  <c r="Q17" i="1" s="1"/>
  <c r="P68" i="1"/>
  <c r="Q68" i="1" s="1"/>
  <c r="P81" i="1"/>
  <c r="P74" i="1"/>
  <c r="Q74" i="1" s="1"/>
  <c r="P51" i="1"/>
  <c r="Q51" i="1" s="1"/>
  <c r="P75" i="1"/>
  <c r="Q75" i="1" s="1"/>
  <c r="P76" i="1"/>
  <c r="Q76" i="1" s="1"/>
  <c r="P13" i="1"/>
  <c r="P73" i="1"/>
  <c r="Q73" i="1" s="1"/>
  <c r="P15" i="1"/>
  <c r="Q15" i="1" s="1"/>
  <c r="P78" i="1"/>
  <c r="Q78" i="1" s="1"/>
  <c r="P16" i="1"/>
  <c r="Q16" i="1" s="1"/>
  <c r="P79" i="1"/>
  <c r="Q79" i="1" s="1"/>
  <c r="Q81" i="1" l="1"/>
  <c r="Q13" i="1"/>
  <c r="M85" i="1" l="1"/>
  <c r="M83" i="1" s="1"/>
  <c r="M84" i="1" s="1"/>
  <c r="M87" i="1" s="1"/>
  <c r="M86" i="1" l="1"/>
  <c r="M88" i="1" s="1"/>
</calcChain>
</file>

<file path=xl/sharedStrings.xml><?xml version="1.0" encoding="utf-8"?>
<sst xmlns="http://schemas.openxmlformats.org/spreadsheetml/2006/main" count="319" uniqueCount="251">
  <si>
    <t>AD5020ABW-D</t>
  </si>
  <si>
    <t>ET6100PB-IN</t>
  </si>
  <si>
    <t>DC7020NAW</t>
  </si>
  <si>
    <t>DTD023501-B</t>
  </si>
  <si>
    <t>DE5150SSS</t>
  </si>
  <si>
    <t>DE5050SSS</t>
  </si>
  <si>
    <t>CJ1100PB-IN</t>
  </si>
  <si>
    <t xml:space="preserve">CJ9100FG-PB </t>
  </si>
  <si>
    <t>WIH9100DHA</t>
  </si>
  <si>
    <t>WIH9100MHS</t>
  </si>
  <si>
    <t>WIH9100MHF</t>
  </si>
  <si>
    <t>C1033PLW</t>
  </si>
  <si>
    <t>DP3000PB-IN</t>
  </si>
  <si>
    <t>HH4010PWG</t>
  </si>
  <si>
    <t>HK6010-BIO</t>
  </si>
  <si>
    <t>HB1100PB-TR</t>
  </si>
  <si>
    <t>HRB026</t>
  </si>
  <si>
    <t>HE5020ABS-B</t>
  </si>
  <si>
    <t>HJR00046</t>
  </si>
  <si>
    <t>L2045PPB</t>
  </si>
  <si>
    <t>Contentor c/Pedal HDPP Branco - 45L                                                     (410 x 600 x 400mm)</t>
  </si>
  <si>
    <t>LT97509-14</t>
  </si>
  <si>
    <t>LT2140MCB</t>
  </si>
  <si>
    <t>LT2141TVB</t>
  </si>
  <si>
    <t>LT1141441MOG</t>
  </si>
  <si>
    <t>LSCUPHTS731</t>
  </si>
  <si>
    <t>LSCUPIM210R</t>
  </si>
  <si>
    <t>LT1140MFV</t>
  </si>
  <si>
    <t>Cabo Aluminizado Octogonal c/Furo e Rosca - 1,40m (Funciona Em Todas as Esfregonas Profissionais e Vassoura)</t>
  </si>
  <si>
    <t>Cabo Fibra de Vidro SC c/Furo e Rosca - 1,40m (Funciona com Pinça e Suporte Mopa Plana)</t>
  </si>
  <si>
    <t>LT3112BSA</t>
  </si>
  <si>
    <t>LT3112BSR</t>
  </si>
  <si>
    <t>LYJB004</t>
  </si>
  <si>
    <t>L13000618</t>
  </si>
  <si>
    <t>L16000610</t>
  </si>
  <si>
    <t>L16000612</t>
  </si>
  <si>
    <t xml:space="preserve">Mala Cobre Sapatos                                                                                (495 x 170 x 255mm) </t>
  </si>
  <si>
    <t>Recarga Cobre Sapatos - 100 Unid.</t>
  </si>
  <si>
    <t>Máquina Cobre Sapatos Automática                                                 (870 x 350 x 990mm)</t>
  </si>
  <si>
    <t>Recarga Cobre Sapatos p/Máquina Automática - 200 Unid.</t>
  </si>
  <si>
    <t>LT2300KAC</t>
  </si>
  <si>
    <t>Rec. Esfregona Industrial Algodão Crú c/Código Cores "HACCP" (300g)</t>
  </si>
  <si>
    <t>LT14001036MP</t>
  </si>
  <si>
    <t>LT14001065MB</t>
  </si>
  <si>
    <t>Rec. p/Mopa Plana Microfibras Para Útilização a Húmido ou Seco                                                                                          (42 x 12cm) c/Código Cores "HACCP"</t>
  </si>
  <si>
    <t>PAP81030R</t>
  </si>
  <si>
    <t>WIH-11906</t>
  </si>
  <si>
    <t>Rolo Industrial Azul Polycel poliéster/Celulose FS 152 1R (400 Serviços de 26x38cm)</t>
  </si>
  <si>
    <t>Nome Cliente:</t>
  </si>
  <si>
    <t>NIF:</t>
  </si>
  <si>
    <t>Morada (Rua,AV.,ETC…) :</t>
  </si>
  <si>
    <t>Localidade:</t>
  </si>
  <si>
    <t>Código Postal:</t>
  </si>
  <si>
    <t>N. :</t>
  </si>
  <si>
    <t>Piso:</t>
  </si>
  <si>
    <t>Telem:</t>
  </si>
  <si>
    <t>TLF:</t>
  </si>
  <si>
    <t>Email:</t>
  </si>
  <si>
    <t>ATÉ 10 DIAS ÚTEIS</t>
  </si>
  <si>
    <t>Luvas Nitrilo Sensitive (Cx.100) - S</t>
  </si>
  <si>
    <t>Luvas Nitrilo Sensitive (Cx.100) - M</t>
  </si>
  <si>
    <t>Luvas Nitrilo Sensitive (Cx.100) - L</t>
  </si>
  <si>
    <t>Luvas Nitrilo Sensitive (Cx.100) - XL</t>
  </si>
  <si>
    <t>Y10100LND-S</t>
  </si>
  <si>
    <t>Y10100LND-M</t>
  </si>
  <si>
    <t>Y10100LND-L</t>
  </si>
  <si>
    <t>Y10100LND-XL</t>
  </si>
  <si>
    <t>Aplicação e/ou Vantagens</t>
  </si>
  <si>
    <t>Gel De Mãos Desinfetante Com Base De Álcool, Contem Hidratante De Pele Com Vários Componentes Deixando a Mesma Extremamente Macia e Hidratada Sem Ficar "Peganhenta".</t>
  </si>
  <si>
    <t xml:space="preserve">Gel Lava Mãos Desinfetante, Contem Hidratante De Pele Com Vários Componentes Deixando a Mesma Extremamente Macia e Hidratada. Bolsa De Uso Único, Mantendo o Produto Selado Sem Alterações Das Suas Características, Nem Permitindo a Possibilidade De Ser Contaminado Pelo Ambiente Exterior. </t>
  </si>
  <si>
    <t xml:space="preserve">Espuma Lava Mãos Desinfetante, Extremamente Economico Devido à Baixa Dosagem De Utilização. Contem Hidratante De Pele Com Vários Componentes Deixando a Mesma Extremamente Macia e Hidratada. Bolsa De Uso Único, Mantendo o Produto Selado Sem Alterações Das Suas Características, Nem Permitindo a Possibilidade De Ser Contaminado Pelo Ambiente Exterior. </t>
  </si>
  <si>
    <t>Com Filtro HEPA Para Proteção Microbiana Do Utilizador.  Motor Sem Escovas De Baixo Consumo Energia. Mais Silencioso. Longevidade Acrescida. Baixa Manutenção, Equipamento De Fácil Higienização.</t>
  </si>
  <si>
    <t>Método De Secagem De Mãos Individual e Descartável. (Com Fechadura, Chave, Parafusos e Buchas De Fixação), Equipamento De Fácil Higienização.</t>
  </si>
  <si>
    <t>O Utilizador Não Necessita Tocar No Dispensador Só No Papel Que Vai Utilizar.   Método De Secagem De Mãos Descartável De Uso Único e Com Corte Automático. (Com Fechadura, Chave, Parafusos e Buchas De Fixação), Equipamento De Fácil Higienização.</t>
  </si>
  <si>
    <t>O Utilizador Não Necessita Tocar No Dispensador Só No Papel Que Vai Utilizar.   Método De Secagem De Mãos Descartável e De Uso Único. Funciona Por Aproximação Das Mãos (Sensor) c/ Dose e Corte Do Papel Automático. (Com Fechadura, Chave, Parafusos e Buchas De Fixação), Equipamento De Fácil Higienização.</t>
  </si>
  <si>
    <t>Com o Dispensador Fixo Numa Superfície (Parede, Mesa, ETC…) e Colocada a Caixa De Cartolina Dentro, Fica Protegida e Evita o Toque Do Utilizador Na Caixa De Cartolina Quando Retira As Luvas. (Com Parafusos e Buchas De Fixação), Equipamento De Fácil Higienização.</t>
  </si>
  <si>
    <t>Com o Dispensador Fixo Numa Superfície (Parede, Mesa, ETC…) e colocadas as Máscaras Dentro, Ficam Protegidas e Evita o Toque Do Utilizador Em mais Do que Aquela Que Irá Utilizar Quando Retira a Sua Máscara. (Com Parafusos e Buchas De Fixação), Equipamento De Fácil Higienização.</t>
  </si>
  <si>
    <t>Doseador Com Válvula Doseadora Apta Para Trabalhar Com Álcool. Funciona Por Aproximação Das Mãos (Sensor). Dose De 1 ml. Funcionamento Com 4 Pilhas LR6 (AA) Não Incluídas. (Com Fechadura, Chave, Parafusos e Buchas De Fixação), Equipamento De Fácil Higienização.</t>
  </si>
  <si>
    <t>Proteção Integral Do Papel Higiénico De Forma Ao Utilizador Não Tocar No Papel Que Fique Por Utilizar. Económico Dado o Tipo De Rolos Que Utiliza. (Com Fechadura, Chave, Parafusos e Buchas De Fixação) Equipamento De Fácil Higienização.</t>
  </si>
  <si>
    <t xml:space="preserve">Controla, Reduz e Elimina o Desenvolvimento De Micro-Organismos Que Provocam Os Maus Odores.  </t>
  </si>
  <si>
    <t>Dispensador De Toalhetes Para Cobertura de Tábuas De Sanita Para Eliminar o Contacto Do Utilizador Com a Mesma. (Com Parafusos e Buchas De Fixação), Equipamento De Fácil Higienização.</t>
  </si>
  <si>
    <t>Toalhetes Para Cobertura de Tábuas De Sanita Para Eliminar o Contacto Do Utilizador Com a Mesma.</t>
  </si>
  <si>
    <t>Contentor c/Pedal De Alta Resistência Para Todo o Tipo De Resíduos. Equipamento De Fácil Higienização.</t>
  </si>
  <si>
    <t>Cabo Em Tubo De Aço Com Formato Octogonal Que lhe confere Uma Boa Resistência à Torção e Pintura Aluminizada De Poliéster Com Bom Comportamento Face à Oxidação Provocada Pela Água</t>
  </si>
  <si>
    <t>Balde De Limpeza Compacto (arruma-se em espaços exíguos) Fácil De Transportar Uma vez que Têm Rodas e com Duas Cubas De Água (Limpa e Suja) o Que Facilita a Limpeza. Tem Prensa De Esfregona Industrial, o Que Facilita a Secagem Da Mesma. Equipamento De Fácil Higienização.</t>
  </si>
  <si>
    <t>Esfregona Industrial Fabricada Em Algodão OPEN, Resistente e a Cada Passagem Lava Superfícies Maiores Que As Esfregonas Profissionais.</t>
  </si>
  <si>
    <t>Pinça De Esfregona De Elevada Resistência, Em Polipropileno De Alta Densidade Com Triplo Sistema De Aperto Ao Cabo, Cónico, Clip e Rosca, Único No Mercado. Equipamento De Fácil Higienização.</t>
  </si>
  <si>
    <t>Cabo Em Fibra De Vidro De Alta Resistência à Torção, Não Oxidável e Extremamente Leve. Equipamento De Fácil Higienização.</t>
  </si>
  <si>
    <t>Ideal Para Proceder a Varrimento De Grandes Áreas Sem Levantar Pó, ou Para Limpeza e Desinfeção Húmida De Grandes Áreas. Equipamento De Fácil Higienização.</t>
  </si>
  <si>
    <t>Mopa Plana De Microfibra Com Grande Capacidade De Reter a Sujidade. Excelente Relação Qualidade Preço Para a Sua Durabilidade.</t>
  </si>
  <si>
    <t>Pano Multiusos Em Nonwoven Para Limpeza De Todo o Tipo De Superfícies.</t>
  </si>
  <si>
    <t xml:space="preserve">Toalhetes Descartáveis Em Poliéster/Celulose Em Rolo c/Pré-corte De 26 x 38 cm c/ 400 Serviços De Uso Único. Extremamente Suave, Com a Capacidade De Absorver Líquidos Mais De Seis Vezes o Seu Próprio Peso, Não Larga Pelo e Com Grande Resistência à Água e Tração (Não Rasga Facilmente). Ideal Para Em Conjunto Com o Desinfetante HYGIENIC BFV, Limpar e Desinfetar Espelhos, Vidros, Proteções De Acrílico, Écrans, Teclados, Ratos, Caixas Registadoras, Puxadores e Manípulos De Portas, Botões De Portas e De Elevadores, Corrimões, Torneiras, Secretárias, Balcões De Atendimento, Prateleiras, Móveis, Expositores, Etc… (Extremamente Económico 0,11€ p/Toalhete). </t>
  </si>
  <si>
    <t>Desinfetante Vírucida, Fungicida, Bactericida, Para Limpeza e Desinfeção De Diversos Tipos De Superfícies, Tais Como: Espelhos, Vidros, Proteções De Acrílico, Écrans, Teclados, Ratos, Caixas Registadoras, Puxadores e Manípulos De Portas, Botões De Portas e De Elevadores, Corrimões, Torneiras, Secretárias, Balcões De Atendimento, Prateleiras, Móveis, Expositores, Humedecer Abundantemente Tapetes Para Desinfetar Solas De Calçado, Etc…  Utilizar o HYGIENIC BFV Pulverizando um Toalhete Ou Pano Até Que Os Mesmos Se Encontrem Relativamente Bem Humedecidos Uniformemente e De Seguida Esfregar a Superfície a Desinfetar/Limpar Durante Aproximadamente 1 Minuto, Aguardar Que o Produto Evapore Da Superfície Desinfetada/Limpa, Ou Em Alternativa Secar Com Um Toalhete Limpo, Sobretudo Nos Espelhos, Vidros, Proteções De Acrílico e Écrans.</t>
  </si>
  <si>
    <t>Balde c/Espremedor De Grandes Dimensões e De Elevada Resistência. Especialmente Concebido Para Uso Intensivo.                                                                                    Equipamento De Fácil Higienização.</t>
  </si>
  <si>
    <t xml:space="preserve">Recarga De Esfregona Profissional Em Cordão Grosso De Microfibra Com Tratamento Antimicrobiano e Grande Capacidade De Absorção. Produto Com Grande Capacidade De Apanhar a Sujidade Existente no Pavimento e De a Reter. Desenvolvido Para Uso Profissional.   </t>
  </si>
  <si>
    <t>Localidade Do C.P. :</t>
  </si>
  <si>
    <t>Pessoas De Contato:</t>
  </si>
  <si>
    <t>IMEDIATO (ATÉ 5 DIAS ÚTEIS)</t>
  </si>
  <si>
    <t>ATÉ 15 DIAS ÚTEIS</t>
  </si>
  <si>
    <t>ESTAÇÕES DE PROTEÇÃO PESSOAL</t>
  </si>
  <si>
    <t>OAP2030TER</t>
  </si>
  <si>
    <t xml:space="preserve">Toalha de Mãos Z Tissue Gofrado FD (15 Pacotes x 200 Unidades) </t>
  </si>
  <si>
    <t>Toalhas De Papel De Folha Dupla Em Celulose Pura De Eleevada absorção e De Extrema Suavidade, Com a Medida De 23x21cm Para Útilização No Dispensador De Toalhas INNOVA Ref: ET61000PB-IN</t>
  </si>
  <si>
    <t>TP42110BR</t>
  </si>
  <si>
    <t xml:space="preserve">Rolo Toalheiro De Folha Simples Em Caixa Com 8 Rolos De 120 Mts. </t>
  </si>
  <si>
    <r>
      <t>Doseador</t>
    </r>
    <r>
      <rPr>
        <sz val="10"/>
        <color indexed="8"/>
        <rFont val="Calibri"/>
        <family val="2"/>
      </rPr>
      <t xml:space="preserve"> </t>
    </r>
    <r>
      <rPr>
        <b/>
        <sz val="10"/>
        <color indexed="8"/>
        <rFont val="Calibri"/>
        <family val="2"/>
      </rPr>
      <t>INNOVA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SOAP</t>
    </r>
    <r>
      <rPr>
        <sz val="10"/>
        <color theme="1"/>
        <rFont val="Calibri"/>
        <family val="2"/>
        <scheme val="minor"/>
      </rPr>
      <t xml:space="preserve"> ABS Antiestático Branco - 1,100ml                                                                             (</t>
    </r>
    <r>
      <rPr>
        <sz val="10"/>
        <color indexed="8"/>
        <rFont val="Calibri"/>
        <family val="2"/>
      </rPr>
      <t>133 x 100 x 225mm</t>
    </r>
    <r>
      <rPr>
        <sz val="10"/>
        <color theme="1"/>
        <rFont val="Calibri"/>
        <family val="2"/>
        <scheme val="minor"/>
      </rPr>
      <t>)</t>
    </r>
  </si>
  <si>
    <r>
      <t>Doseador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 xml:space="preserve">Automático (C/ Sensor) </t>
    </r>
    <r>
      <rPr>
        <b/>
        <sz val="10"/>
        <rFont val="Calibri"/>
        <family val="2"/>
      </rPr>
      <t>TOPAZ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(No Touch)</t>
    </r>
    <r>
      <rPr>
        <sz val="10"/>
        <rFont val="Calibri"/>
        <family val="2"/>
      </rPr>
      <t xml:space="preserve"> </t>
    </r>
    <r>
      <rPr>
        <sz val="10"/>
        <rFont val="Calibri"/>
        <family val="2"/>
        <scheme val="minor"/>
      </rPr>
      <t xml:space="preserve"> p/Gel/Álcool Gel ABS Branco-1100ml (230 x 130 x 100mm)</t>
    </r>
  </si>
  <si>
    <r>
      <t>Doseador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 xml:space="preserve">BELA </t>
    </r>
    <r>
      <rPr>
        <b/>
        <sz val="10"/>
        <rFont val="Calibri"/>
        <family val="2"/>
        <scheme val="minor"/>
      </rPr>
      <t>RECARGA</t>
    </r>
    <r>
      <rPr>
        <sz val="10"/>
        <rFont val="Calibri"/>
        <family val="2"/>
        <scheme val="minor"/>
      </rPr>
      <t xml:space="preserve"> (FOAM/Gel) - </t>
    </r>
    <r>
      <rPr>
        <b/>
        <sz val="10"/>
        <rFont val="Calibri"/>
        <family val="2"/>
        <scheme val="minor"/>
      </rPr>
      <t>Branco</t>
    </r>
    <r>
      <rPr>
        <sz val="10"/>
        <rFont val="Calibri"/>
        <family val="2"/>
        <scheme val="minor"/>
      </rPr>
      <t xml:space="preserve">                                                    ABS Antiestático - 750ml   (</t>
    </r>
    <r>
      <rPr>
        <sz val="10"/>
        <rFont val="Calibri"/>
        <family val="2"/>
      </rPr>
      <t>113 x 219 x 102mm</t>
    </r>
    <r>
      <rPr>
        <sz val="10"/>
        <rFont val="Calibri"/>
        <family val="2"/>
        <scheme val="minor"/>
      </rPr>
      <t>)</t>
    </r>
  </si>
  <si>
    <r>
      <rPr>
        <b/>
        <sz val="10"/>
        <color indexed="8"/>
        <rFont val="Calibri"/>
        <family val="2"/>
      </rPr>
      <t>Silver Hand Alcoolgel</t>
    </r>
    <r>
      <rPr>
        <sz val="10"/>
        <color theme="1"/>
        <rFont val="Calibri"/>
        <family val="2"/>
        <scheme val="minor"/>
      </rPr>
      <t xml:space="preserve">                                                                                                                Rec. Gel Desinfetante Hidroalcoólica Translúcido                                 (6 x 750ml)</t>
    </r>
  </si>
  <si>
    <r>
      <rPr>
        <b/>
        <sz val="10"/>
        <color indexed="8"/>
        <rFont val="Calibri"/>
        <family val="2"/>
      </rPr>
      <t xml:space="preserve">Silver Hand Soap Higienizante                                                              </t>
    </r>
    <r>
      <rPr>
        <sz val="10"/>
        <color indexed="8"/>
        <rFont val="Calibri"/>
        <family val="2"/>
      </rPr>
      <t xml:space="preserve">   Rec. Gel </t>
    </r>
    <r>
      <rPr>
        <sz val="10"/>
        <color theme="1"/>
        <rFont val="Calibri"/>
        <family val="2"/>
        <scheme val="minor"/>
      </rPr>
      <t xml:space="preserve">Lava Mãos Higienizante Incolor (6x750ml)                                                                                                 </t>
    </r>
  </si>
  <si>
    <r>
      <rPr>
        <b/>
        <sz val="10"/>
        <rFont val="Calibri"/>
        <family val="2"/>
      </rPr>
      <t>Silver Hand Foam Higienizante</t>
    </r>
    <r>
      <rPr>
        <sz val="10"/>
        <color theme="1"/>
        <rFont val="Calibri"/>
        <family val="2"/>
        <scheme val="minor"/>
      </rPr>
      <t xml:space="preserve">                                                                                                   Rec. Espuma Lava Mãos Higienizante Incolor (6 x 750ml)</t>
    </r>
  </si>
  <si>
    <r>
      <t>Secador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DRY 10</t>
    </r>
    <r>
      <rPr>
        <sz val="10"/>
        <rFont val="Calibri"/>
        <family val="2"/>
      </rPr>
      <t xml:space="preserve"> Automático ABS Branco  - 1650 W                                                                        (685 x 295 x 220mm) Alta Velocidade                                                                                                 </t>
    </r>
    <r>
      <rPr>
        <b/>
        <sz val="10"/>
        <color rgb="FFFF0000"/>
        <rFont val="Calibri"/>
        <family val="2"/>
      </rPr>
      <t xml:space="preserve"> </t>
    </r>
    <r>
      <rPr>
        <b/>
        <sz val="10"/>
        <rFont val="Calibri"/>
        <family val="2"/>
      </rPr>
      <t xml:space="preserve">  "Brushless Motor e Filtro HEPA"</t>
    </r>
  </si>
  <si>
    <r>
      <t>Toalheiro</t>
    </r>
    <r>
      <rPr>
        <sz val="10"/>
        <color indexed="8"/>
        <rFont val="Calibri"/>
        <family val="2"/>
      </rPr>
      <t xml:space="preserve"> </t>
    </r>
    <r>
      <rPr>
        <b/>
        <sz val="10"/>
        <color indexed="8"/>
        <rFont val="Calibri"/>
        <family val="2"/>
      </rPr>
      <t>INNOVA</t>
    </r>
    <r>
      <rPr>
        <sz val="10"/>
        <color theme="1"/>
        <rFont val="Calibri"/>
        <family val="2"/>
        <scheme val="minor"/>
      </rPr>
      <t xml:space="preserve"> ABS Antiestático Branco 400/600 Fls.                                                                       (</t>
    </r>
    <r>
      <rPr>
        <sz val="10"/>
        <color indexed="8"/>
        <rFont val="Calibri"/>
        <family val="2"/>
      </rPr>
      <t>278 x 120 x 368mm</t>
    </r>
    <r>
      <rPr>
        <sz val="10"/>
        <color theme="1"/>
        <rFont val="Calibri"/>
        <family val="2"/>
        <scheme val="minor"/>
      </rPr>
      <t>)</t>
    </r>
  </si>
  <si>
    <r>
      <t>Dispensador Autocorte</t>
    </r>
    <r>
      <rPr>
        <b/>
        <sz val="10"/>
        <rFont val="Calibri"/>
        <family val="2"/>
      </rPr>
      <t xml:space="preserve"> BENIDORM KOMPACT                                                                   </t>
    </r>
    <r>
      <rPr>
        <sz val="10"/>
        <color theme="1"/>
        <rFont val="Calibri"/>
        <family val="2"/>
        <scheme val="minor"/>
      </rPr>
      <t xml:space="preserve"> ABS Branco (</t>
    </r>
    <r>
      <rPr>
        <sz val="10"/>
        <color indexed="8"/>
        <rFont val="Calibri"/>
        <family val="2"/>
      </rPr>
      <t>310 x 190 x 310mm</t>
    </r>
    <r>
      <rPr>
        <sz val="10"/>
        <color theme="1"/>
        <rFont val="Calibri"/>
        <family val="2"/>
        <scheme val="minor"/>
      </rPr>
      <t>)</t>
    </r>
  </si>
  <si>
    <r>
      <t xml:space="preserve">Rolo Toalheiro A/C Crepado 120 </t>
    </r>
    <r>
      <rPr>
        <sz val="10"/>
        <rFont val="Calibri"/>
        <family val="2"/>
      </rPr>
      <t>8R Branco                                  s/ Pré-Corte</t>
    </r>
  </si>
  <si>
    <r>
      <t xml:space="preserve">Dispensador Automático (C/ Sensor) </t>
    </r>
    <r>
      <rPr>
        <b/>
        <sz val="10"/>
        <color indexed="8"/>
        <rFont val="Calibri"/>
        <family val="2"/>
      </rPr>
      <t>ELETRÓNICO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indexed="8"/>
        <rFont val="Calibri"/>
        <family val="2"/>
      </rPr>
      <t xml:space="preserve">STANDARD (No Touch)                                                          </t>
    </r>
    <r>
      <rPr>
        <sz val="10"/>
        <color indexed="8"/>
        <rFont val="Calibri"/>
        <family val="2"/>
      </rPr>
      <t>Policarbonato</t>
    </r>
    <r>
      <rPr>
        <sz val="10"/>
        <color theme="1"/>
        <rFont val="Calibri"/>
        <family val="2"/>
        <scheme val="minor"/>
      </rPr>
      <t xml:space="preserve"> Branco Fumé (289 x 219 x 332mm)</t>
    </r>
  </si>
  <si>
    <r>
      <t>Dispensador</t>
    </r>
    <r>
      <rPr>
        <b/>
        <sz val="10"/>
        <rFont val="Calibri"/>
        <family val="2"/>
      </rPr>
      <t xml:space="preserve"> STEELINE DESCARTAVEIS</t>
    </r>
    <r>
      <rPr>
        <sz val="10"/>
        <rFont val="Calibri"/>
        <family val="2"/>
      </rPr>
      <t xml:space="preserve"> Inox AISI 304 Acetinado p/ Máscaras, Toucas, Luvas PE e Coberturas p/Sapatos (174 x 140 x 73mm)      </t>
    </r>
  </si>
  <si>
    <r>
      <t>Dispensador</t>
    </r>
    <r>
      <rPr>
        <b/>
        <sz val="10"/>
        <rFont val="Calibri"/>
        <family val="2"/>
      </rPr>
      <t xml:space="preserve"> STEELINEGLOVE</t>
    </r>
    <r>
      <rPr>
        <sz val="10"/>
        <rFont val="Calibri"/>
        <family val="2"/>
      </rPr>
      <t xml:space="preserve"> Inox AISI 304 Acetinado p/Luvas Descartáveis Em Cx de Cartolina                                                       (130 x 75 x 250mm) </t>
    </r>
  </si>
  <si>
    <r>
      <t xml:space="preserve">Dispensador </t>
    </r>
    <r>
      <rPr>
        <b/>
        <sz val="10"/>
        <color indexed="8"/>
        <rFont val="Calibri"/>
        <family val="2"/>
      </rPr>
      <t>BASIC</t>
    </r>
    <r>
      <rPr>
        <sz val="10"/>
        <color theme="1"/>
        <rFont val="Calibri"/>
        <family val="2"/>
        <scheme val="minor"/>
      </rPr>
      <t xml:space="preserve">  Branco p/Papel Cover Seat ABS                                        (410 x 290 x 60mm)   </t>
    </r>
  </si>
  <si>
    <r>
      <t>Papel</t>
    </r>
    <r>
      <rPr>
        <b/>
        <sz val="10"/>
        <color indexed="8"/>
        <rFont val="Calibri"/>
        <family val="2"/>
      </rPr>
      <t xml:space="preserve"> COVER SEAT</t>
    </r>
    <r>
      <rPr>
        <sz val="10"/>
        <color theme="1"/>
        <rFont val="Calibri"/>
        <family val="2"/>
        <scheme val="minor"/>
      </rPr>
      <t xml:space="preserve"> Sulfito 1F - 1P/250 Unid.                                                                         ( 410 x 360mm)</t>
    </r>
  </si>
  <si>
    <r>
      <t>Porta Rolos Jumbo</t>
    </r>
    <r>
      <rPr>
        <b/>
        <sz val="10"/>
        <color indexed="8"/>
        <rFont val="Calibri"/>
        <family val="2"/>
      </rPr>
      <t xml:space="preserve"> INNOVA</t>
    </r>
    <r>
      <rPr>
        <sz val="10"/>
        <color indexed="8"/>
        <rFont val="Calibri"/>
        <family val="2"/>
      </rPr>
      <t xml:space="preserve"> ABS Antiestático Branco                                                                                (Ø220 - 275 x 115 x 277mm)</t>
    </r>
  </si>
  <si>
    <r>
      <t xml:space="preserve">Contentor Branco/Cinz. Polipropileno </t>
    </r>
    <r>
      <rPr>
        <b/>
        <sz val="10"/>
        <rFont val="Calibri"/>
        <family val="2"/>
        <scheme val="minor"/>
      </rPr>
      <t>INNOVA</t>
    </r>
    <r>
      <rPr>
        <sz val="10"/>
        <rFont val="Calibri"/>
        <family val="2"/>
        <scheme val="minor"/>
      </rPr>
      <t xml:space="preserve"> c/Tampa e Pedal p/Pensos Higiénicos e Fraldas  (28L - 180 x 570 x 360mm)</t>
    </r>
  </si>
  <si>
    <r>
      <rPr>
        <b/>
        <sz val="10"/>
        <color theme="1"/>
        <rFont val="Calibri"/>
        <family val="2"/>
        <scheme val="minor"/>
      </rPr>
      <t>BIOSILVER</t>
    </r>
    <r>
      <rPr>
        <sz val="10"/>
        <color theme="1"/>
        <rFont val="Calibri"/>
        <family val="2"/>
        <scheme val="minor"/>
      </rPr>
      <t xml:space="preserve"> é Um Eliminador de Odores </t>
    </r>
    <r>
      <rPr>
        <b/>
        <sz val="10"/>
        <color theme="1"/>
        <rFont val="Calibri"/>
        <family val="2"/>
        <scheme val="minor"/>
      </rPr>
      <t xml:space="preserve">Bioenzimático </t>
    </r>
    <r>
      <rPr>
        <sz val="10"/>
        <color theme="1"/>
        <rFont val="Calibri"/>
        <family val="2"/>
        <scheme val="minor"/>
      </rPr>
      <t xml:space="preserve">Perfumado p/Contentor De Pensos Higiénicos / Contentor de Fraldas (150U x 20Gr.)         </t>
    </r>
  </si>
  <si>
    <r>
      <t xml:space="preserve">Dispensador </t>
    </r>
    <r>
      <rPr>
        <b/>
        <sz val="10"/>
        <rFont val="Calibri"/>
        <family val="2"/>
      </rPr>
      <t>MINI TRENDY</t>
    </r>
    <r>
      <rPr>
        <sz val="10"/>
        <rFont val="Calibri"/>
        <family val="2"/>
      </rPr>
      <t xml:space="preserve"> ABS  Branco/Cinza p/Bolsas Higiénicas  (133 x 135 x 175mm)</t>
    </r>
  </si>
  <si>
    <r>
      <t>Bolsas Plasticas p/Pensos Higiénicos p/Refªs HB1100PB-TR</t>
    </r>
    <r>
      <rPr>
        <sz val="10"/>
        <rFont val="Calibri"/>
        <family val="2"/>
      </rPr>
      <t xml:space="preserve">                                                         (Pack - 25 Unid.)</t>
    </r>
  </si>
  <si>
    <r>
      <t>Balde Profissional</t>
    </r>
    <r>
      <rPr>
        <b/>
        <sz val="10"/>
        <color indexed="8"/>
        <rFont val="Calibri"/>
        <family val="2"/>
      </rPr>
      <t xml:space="preserve"> BASIC PP</t>
    </r>
    <r>
      <rPr>
        <sz val="10"/>
        <color indexed="8"/>
        <rFont val="Calibri"/>
        <family val="2"/>
      </rPr>
      <t xml:space="preserve"> c/Espremedor  Azul - 14L                                                                   </t>
    </r>
  </si>
  <si>
    <r>
      <t>Rec. Esfregona Profissional</t>
    </r>
    <r>
      <rPr>
        <b/>
        <sz val="10"/>
        <color indexed="8"/>
        <rFont val="Calibri"/>
        <family val="2"/>
      </rPr>
      <t xml:space="preserve"> SC Cordão Grosso</t>
    </r>
    <r>
      <rPr>
        <sz val="10"/>
        <color indexed="8"/>
        <rFont val="Calibri"/>
        <family val="2"/>
      </rPr>
      <t xml:space="preserve"> Microfibra c/ Banda - Azul</t>
    </r>
  </si>
  <si>
    <r>
      <t xml:space="preserve">Rec. Esfregona Profissional </t>
    </r>
    <r>
      <rPr>
        <b/>
        <sz val="10"/>
        <color theme="1"/>
        <rFont val="Calibri"/>
        <family val="2"/>
        <scheme val="minor"/>
      </rPr>
      <t>SC Tiras Micro- Poly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 xml:space="preserve"> - 140g</t>
    </r>
  </si>
  <si>
    <r>
      <t xml:space="preserve">Balde </t>
    </r>
    <r>
      <rPr>
        <b/>
        <sz val="10"/>
        <rFont val="Calibri"/>
        <family val="2"/>
      </rPr>
      <t>SC DUPLO</t>
    </r>
    <r>
      <rPr>
        <sz val="10"/>
        <rFont val="Calibri"/>
        <family val="2"/>
      </rPr>
      <t xml:space="preserve"> HDPP c/Rodas e Prensa Azul - 10+24L                                                                      (650 x 350 x 720mm)</t>
    </r>
  </si>
  <si>
    <r>
      <t xml:space="preserve">Pinça Completa </t>
    </r>
    <r>
      <rPr>
        <b/>
        <sz val="10"/>
        <color indexed="8"/>
        <rFont val="Calibri"/>
        <family val="2"/>
      </rPr>
      <t>SC ECO</t>
    </r>
    <r>
      <rPr>
        <sz val="10"/>
        <color theme="1"/>
        <rFont val="Calibri"/>
        <family val="2"/>
        <scheme val="minor"/>
      </rPr>
      <t xml:space="preserve"> HDPP p/ Esfregona Industrial - Vermelho</t>
    </r>
  </si>
  <si>
    <r>
      <t xml:space="preserve">Pano Multiusos </t>
    </r>
    <r>
      <rPr>
        <b/>
        <sz val="10"/>
        <rFont val="Calibri"/>
        <family val="2"/>
        <scheme val="minor"/>
      </rPr>
      <t>SC</t>
    </r>
    <r>
      <rPr>
        <sz val="10"/>
        <rFont val="Calibri"/>
        <family val="2"/>
        <scheme val="minor"/>
      </rPr>
      <t xml:space="preserve">  Amarelo -  Pack 12 Unid.                                                                                          (36 x 40cm)</t>
    </r>
  </si>
  <si>
    <r>
      <t xml:space="preserve">Pano Multiusos </t>
    </r>
    <r>
      <rPr>
        <b/>
        <sz val="10"/>
        <rFont val="Calibri"/>
        <family val="2"/>
        <scheme val="minor"/>
      </rPr>
      <t xml:space="preserve">SC </t>
    </r>
    <r>
      <rPr>
        <sz val="10"/>
        <rFont val="Calibri"/>
        <family val="2"/>
        <scheme val="minor"/>
      </rPr>
      <t xml:space="preserve">Rosa - Pack 12 Unid.                                                                                                                      (36 x 40cm) </t>
    </r>
  </si>
  <si>
    <t>Máscara De Proteção Cirurgica Tri-Capa (Pack Com 50 Unidades).</t>
  </si>
  <si>
    <t>Máscaras De Proteção Cirúrgicas Tri-Capa Com Ajuste Da Cana Do Nariz, Em Grafeno Certificadas. Moldada Em Formato 3D Para Maior Conforto, 1 Capa De Filtragem Electroestática + 1 Capa De Filtragem Normal + 1 Capa De Filtragem Microbiana. (Pack 50 Unidades).</t>
  </si>
  <si>
    <t>HIGIENE E SEGURANÇA NO WC</t>
  </si>
  <si>
    <t>HIGIENIZAÇÃO E DESINFEÇÃO DE VÁRIAS ÁRES E SUPERFICIES</t>
  </si>
  <si>
    <t>PREVENÇÃO, HIGIENIZAÇÃO, DESINFEÇÃO E MANUTENÇÃO DE PAVIMENTOS.</t>
  </si>
  <si>
    <t>Suporte p/Mopa Plana Em HDPP                                                                                                                        (40 x 11cm)</t>
  </si>
  <si>
    <r>
      <t xml:space="preserve">Contentor </t>
    </r>
    <r>
      <rPr>
        <b/>
        <sz val="7.5"/>
        <color rgb="FF000000"/>
        <rFont val="Calibri"/>
        <family val="2"/>
        <scheme val="minor"/>
      </rPr>
      <t xml:space="preserve">INNOVA </t>
    </r>
    <r>
      <rPr>
        <sz val="7.5"/>
        <color rgb="FF000000"/>
        <rFont val="Calibri"/>
        <family val="2"/>
        <scheme val="minor"/>
      </rPr>
      <t>Fechado</t>
    </r>
    <r>
      <rPr>
        <b/>
        <sz val="7.5"/>
        <color rgb="FF000000"/>
        <rFont val="Calibri"/>
        <family val="2"/>
        <scheme val="minor"/>
      </rPr>
      <t xml:space="preserve"> </t>
    </r>
    <r>
      <rPr>
        <sz val="7.5"/>
        <color rgb="FF000000"/>
        <rFont val="Calibri"/>
        <family val="2"/>
        <scheme val="minor"/>
      </rPr>
      <t>Para Pensos, Pensos Higiénicos, Fraldas e Resíduos Contaminados. De Fácil Utilização e Acionado Por Pedal De Forma a Não Existir Contacto Com As Mãos. Equipamento De Fácil Higienização.</t>
    </r>
  </si>
  <si>
    <r>
      <t xml:space="preserve">Dispensador De Bolsas Para Colocação De Resíduos Contaminados No Contentor De Higiene </t>
    </r>
    <r>
      <rPr>
        <b/>
        <sz val="7.5"/>
        <color theme="1"/>
        <rFont val="Calibri"/>
        <family val="2"/>
        <scheme val="minor"/>
      </rPr>
      <t>INNOVA</t>
    </r>
    <r>
      <rPr>
        <sz val="7.5"/>
        <color theme="1"/>
        <rFont val="Calibri"/>
        <family val="2"/>
        <scheme val="minor"/>
      </rPr>
      <t>. (Com Fechadura, Chave, Parafusos e Buchas De Fixação), Equipamento De Fácil Higienização.</t>
    </r>
  </si>
  <si>
    <r>
      <t xml:space="preserve">Bolsas Para Resíduos a Utilizar No Dispensador </t>
    </r>
    <r>
      <rPr>
        <b/>
        <sz val="7.5"/>
        <color theme="1"/>
        <rFont val="Calibri"/>
        <family val="2"/>
        <scheme val="minor"/>
      </rPr>
      <t>TRENDY</t>
    </r>
    <r>
      <rPr>
        <sz val="7.5"/>
        <color theme="1"/>
        <rFont val="Calibri"/>
        <family val="2"/>
        <scheme val="minor"/>
      </rPr>
      <t>.</t>
    </r>
  </si>
  <si>
    <r>
      <t>Recarga De Esfregona Profissional Fabricada Em</t>
    </r>
    <r>
      <rPr>
        <sz val="7.5"/>
        <color theme="1"/>
        <rFont val="Calibri Light"/>
        <family val="2"/>
      </rPr>
      <t xml:space="preserve"> </t>
    </r>
    <r>
      <rPr>
        <sz val="7.5"/>
        <color theme="1"/>
        <rFont val="Calibri"/>
        <family val="2"/>
        <scheme val="minor"/>
      </rPr>
      <t>spunlace, Com Excelentes Capacidades De Absorção.</t>
    </r>
  </si>
  <si>
    <r>
      <t xml:space="preserve">Rolo Toalheiro A/C Tissue 2F 100M </t>
    </r>
    <r>
      <rPr>
        <sz val="10"/>
        <rFont val="Calibri"/>
        <family val="2"/>
      </rPr>
      <t>8R Branco                                  s/ Pré-Corte</t>
    </r>
  </si>
  <si>
    <t xml:space="preserve">Rolo Toalheiro De Folha Dupla Em Pack Com 8 Rolos De 100 Mts. </t>
  </si>
  <si>
    <t>NESTE MOMENTO (ATÉ 15 DIAS ÚTEIS)</t>
  </si>
  <si>
    <r>
      <t xml:space="preserve">Caixa com 25 Rolos De 10 Sacos De Fecho Fácil Para Utilização No Contentor </t>
    </r>
    <r>
      <rPr>
        <b/>
        <sz val="7.5"/>
        <color theme="1"/>
        <rFont val="Calibri"/>
        <family val="2"/>
        <scheme val="minor"/>
      </rPr>
      <t xml:space="preserve">INNOVA </t>
    </r>
    <r>
      <rPr>
        <sz val="7.5"/>
        <color theme="1"/>
        <rFont val="Calibri"/>
        <family val="2"/>
        <scheme val="minor"/>
      </rPr>
      <t>Com Pedal Para Pensos Higienicos, Fraldas, Etc…</t>
    </r>
  </si>
  <si>
    <t>SUB-TOTAIS =</t>
  </si>
  <si>
    <t>PORTES A PAGAR (PAGOS COM VALORES SUPERIORES A 100€ + I.V.A.) =</t>
  </si>
  <si>
    <t>TOTAL A PAGAR SEM I.V.A. =</t>
  </si>
  <si>
    <t>Luvas De Nitrilo Sem Pó, Para Proteção Das Mãos.</t>
  </si>
  <si>
    <t>Mala Dispensadora De Cobre Sapatos Automática Para Zonas De Baixo a Baixo/ Médio Trafego..</t>
  </si>
  <si>
    <t>Cobre Sapatos Para Mala Dispensadora Automática.</t>
  </si>
  <si>
    <t>Máquina Dispensadora Automática De Cobre Sapatos Para Zonas De Médio e Alto Tráfego.</t>
  </si>
  <si>
    <t>Cobre Sapatos Para Máquina Dispensadora Automática.</t>
  </si>
  <si>
    <t>Oculos De Proteção</t>
  </si>
  <si>
    <t>Proteção Da Face (Fornecida Com Mais Uma Transparencia De Substituição)</t>
  </si>
  <si>
    <t xml:space="preserve">Para proteção aos salpicos e aerossóis de secreções respiratórias e outros produtos biológicos com lentes descartáveis.
DESCRIÇÃO: Óculos de proteção, hastes em acrílico cristal 4mm, com viseira em PETG. MATERIAIS: Acrílico Cristal vazado, 4mm. Viseira em PETG 0,5mm.
VANTAGENS: • Características Físicas e Químicas constantes.
Durabilidade, Fácil manutenção e Flexibilidade, Grande variedade de aplicações, Proteção aos raios UV, Resistência às condições climatéricas.
Termo moldável, Transparência, Reciclável, Desinfetar com álcool a 70% ou lavar com água e sabão. APLICAÇÕES: Hospitais (em intervenções cirúrgicas com risco de projeção para a face de fluidos orgânicos e em todos os serviços em procedimentos com risco de proteção para a face de fluidos orgânicos).
Farmácias (atendimento ao público) e Locais de
atendimento gerais ao público.
</t>
  </si>
  <si>
    <t>QTD. TOTAL</t>
  </si>
  <si>
    <t xml:space="preserve"> I.V.A.  A PAGAR DE TRANSPORTE</t>
  </si>
  <si>
    <t>IVA</t>
  </si>
  <si>
    <t>TOTAL A PAGAR DE TRANSPORTE (SE HOUVER LUGAR) + MERCADORIA + I.V.A. =</t>
  </si>
  <si>
    <t>Viseira De Proteção Facial Anti-Embaciamento.</t>
  </si>
  <si>
    <t>DE MOMENTO SEM PREVISÃO DE DATA</t>
  </si>
  <si>
    <r>
      <rPr>
        <b/>
        <sz val="10"/>
        <rFont val="Calibri"/>
        <family val="2"/>
        <scheme val="minor"/>
      </rPr>
      <t>Silver Hand Alcoolgel</t>
    </r>
    <r>
      <rPr>
        <sz val="10"/>
        <rFont val="Calibri"/>
        <family val="2"/>
        <scheme val="minor"/>
      </rPr>
      <t xml:space="preserve"> - (5L) Gel Desinf. Hidroalcoólico </t>
    </r>
  </si>
  <si>
    <t>Quantidade Mínima De Venda</t>
  </si>
  <si>
    <t>Quantidade Pedida Em Unidades</t>
  </si>
  <si>
    <t>P.V.P.R. (S/I.V.A.) Unidade Minima De Venda</t>
  </si>
  <si>
    <t>Total Parcial (s/I.V.A.)</t>
  </si>
  <si>
    <t>P.V.P.R. (c/I.V.A.)</t>
  </si>
  <si>
    <t>Designação</t>
  </si>
  <si>
    <t>Código</t>
  </si>
  <si>
    <t>Foto</t>
  </si>
  <si>
    <t>Total Parcial (c/I.V.A.)</t>
  </si>
  <si>
    <t>Quantidade Pedida De Caixas Completas</t>
  </si>
  <si>
    <t>P.V.P.R. (s/I.V.A.) p/ Cx Completa</t>
  </si>
  <si>
    <t>Preço Por Unidade Na Compra De Caixa Completa + I.V.A.</t>
  </si>
  <si>
    <t>Prazo De Entrega (Para Portugal Continental)</t>
  </si>
  <si>
    <t>Quantidades Da Quantidade Mínima De Venda Por Embalagem / Caixa / Pack</t>
  </si>
  <si>
    <t>HIGIENIZAÇÃO, DESINFEÇÃO, PROTEÇÃO E CUIDADO DAS MÃOS</t>
  </si>
  <si>
    <t>Doseador Com Válvula Doseadora Apta Para Trabalhar Com Álcool.  Dose De 1,25 ml.                                                      Enorme Fiabilidade. (Com Fechadura, Chave, Parafusos e Buchas De Fixação), Equipamento De Fácil Higienização.</t>
  </si>
  <si>
    <t>Gel De Mãos Desinfetante Com Base De Álcool (70%), Para Ser Utilizado a Seco (sem água) Contem Hidratante De Pele Com Vários Componentes Deixando a Mesma Extremamente Macia e Hidratada Sem Ficar "Peganhenta". Bolsa De Uso Único, Mantendo o Produto Selado Sem Alterações Das Suas Características, Nem Permitindo a Possibilidade De Ser Contaminado Pelo Ambiente Exterior. Com Válvula Doseadora Apta Para Funcionar Com Álcool.</t>
  </si>
  <si>
    <t>Gel De Mãos Desinfetante Com Base De Álcool (70%), Contem Hidratante De Pele Com Vários Componentes Deixando a Mesma Extremamente Macia e Hidratada Sem Ficar "Peganhenta".</t>
  </si>
  <si>
    <t>Silver Hand Alcoolgel - (500ml) Gel Desinf. Hidroalcoólico c/ Tampa De Abertura Fácil.</t>
  </si>
  <si>
    <t>Silver Hand Alcoolgel - (500ml) Gel Desinf. Hidroalcoólico c/ Bomba Doseadora (Tipo  Bico De Pato).</t>
  </si>
  <si>
    <t xml:space="preserve">Viseira De Proteção Facial. </t>
  </si>
  <si>
    <r>
      <t xml:space="preserve">Viseira de proteção com anti embaciamento. Indicado para proteção de salpicos de líquidos. </t>
    </r>
    <r>
      <rPr>
        <b/>
        <sz val="7.5"/>
        <rFont val="Calibri"/>
        <family val="2"/>
        <scheme val="minor"/>
      </rPr>
      <t>Compatível com óculos de proteção Ou De Outro</t>
    </r>
    <r>
      <rPr>
        <sz val="7.5"/>
        <rFont val="Calibri"/>
        <family val="2"/>
        <scheme val="minor"/>
      </rPr>
      <t xml:space="preserve"> </t>
    </r>
    <r>
      <rPr>
        <b/>
        <sz val="7.5"/>
        <rFont val="Calibri"/>
        <family val="2"/>
        <scheme val="minor"/>
      </rPr>
      <t>Tipo</t>
    </r>
    <r>
      <rPr>
        <sz val="7.5"/>
        <rFont val="Calibri"/>
        <family val="2"/>
        <scheme val="minor"/>
      </rPr>
      <t xml:space="preserve"> e máscaras cirúrgicas, FFP2, FFP3 e bico de pato. Diminui risco de contaminação.                                                                     Elástico C/Terminal Plástico Asa de Saco
68% Poliester (DNE150/1)
32% Elastano
Terminais: Fiilme 100% Acetato
TransparenteApet Virgem Antifog 500p                                                              Comprimento: 302 mm 
Largura: 213mm 
Altura: 86 mm
Espessura: 0,5 mm
Transmissão de Oxigénio Max (ISO 15105 23aC, 0%
fel. hllHL): S,20 cnrp/rrP-d-bar </t>
    </r>
  </si>
  <si>
    <t>Marcações e Sinalética Para Pavimentos Em Vinil</t>
  </si>
  <si>
    <t>Sacos Em Rolo Com Fecho Fácil Para Contentor Higienico (1 Rolo x 10 Sacos).</t>
  </si>
  <si>
    <r>
      <rPr>
        <b/>
        <sz val="10"/>
        <color theme="1"/>
        <rFont val="Calibri"/>
        <family val="2"/>
        <scheme val="minor"/>
      </rPr>
      <t xml:space="preserve">Desinfetante BFV </t>
    </r>
    <r>
      <rPr>
        <sz val="10"/>
        <color theme="1"/>
        <rFont val="Calibri"/>
        <family val="2"/>
        <scheme val="minor"/>
      </rPr>
      <t>(Bactericida + Fungicida + Vírucida Certificado) p/Limpeza e Desinfeção De Multisuperficies Por Aplicação Direta (Emb. 750cc c/Pistola Pulverizadora)</t>
    </r>
  </si>
  <si>
    <r>
      <t xml:space="preserve">Barreira De Proteção Em Acrílico Para Atendimento Ao Público </t>
    </r>
    <r>
      <rPr>
        <b/>
        <sz val="7.5"/>
        <rFont val="Calibri"/>
        <family val="2"/>
        <scheme val="minor"/>
      </rPr>
      <t>(Disponiveis Mais Modelos Com Outros Formatos e Dimensões)</t>
    </r>
  </si>
  <si>
    <t>Barreira De Proteção Em Acrílico - (c/A=70 x L=55 x C=15 x E=0,3 Cm)</t>
  </si>
  <si>
    <t>Máscara De Proteção FFP2 (Pack Com 20 Unidades)</t>
  </si>
  <si>
    <t>Máscaras De Proteção Individual Com Ajuste Da Cana Do Nariz, FFP2 Certificadas (Pack 20 Unidades)</t>
  </si>
  <si>
    <t>Sinal De Advertencia Rectangular Em Vinil Para o Pavimento (80x30cm)</t>
  </si>
  <si>
    <t>WIH6500DHA-TF</t>
  </si>
  <si>
    <t>WIH6500DHA-BD</t>
  </si>
  <si>
    <t>WIH65000DHA-5</t>
  </si>
  <si>
    <t>TP42100BR</t>
  </si>
  <si>
    <t>Y2020FFP2</t>
  </si>
  <si>
    <t>Y2050MC</t>
  </si>
  <si>
    <t>Y3070VPF</t>
  </si>
  <si>
    <t>Y3036VPF</t>
  </si>
  <si>
    <t>Y30001OP</t>
  </si>
  <si>
    <t>Y407055BPA</t>
  </si>
  <si>
    <t>HH4010SBFF</t>
  </si>
  <si>
    <t>Y508030VP</t>
  </si>
  <si>
    <t>Y508080VP</t>
  </si>
  <si>
    <t>TOTAL DE I.V.A. A PAGAR (DE TRANSPORTE SE HOUVER LUGAR) + MERCADORIA =</t>
  </si>
  <si>
    <r>
      <rPr>
        <b/>
        <u/>
        <sz val="8"/>
        <color rgb="FFC00000"/>
        <rFont val="Calibri"/>
        <family val="2"/>
        <scheme val="minor"/>
      </rPr>
      <t xml:space="preserve">1º) </t>
    </r>
    <r>
      <rPr>
        <b/>
        <sz val="8"/>
        <color rgb="FFC00000"/>
        <rFont val="Calibri"/>
        <family val="2"/>
        <scheme val="minor"/>
      </rPr>
      <t xml:space="preserve">PREENCHER OS DADOS NOS ESPAÇOS A AZUL CLARO. </t>
    </r>
    <r>
      <rPr>
        <b/>
        <u/>
        <sz val="8"/>
        <color rgb="FFC00000"/>
        <rFont val="Calibri"/>
        <family val="2"/>
        <scheme val="minor"/>
      </rPr>
      <t>(ATENÇÃO QUE NESTE MOMENTO SÓ FAZEMOS DESPACHOS ÀS QUARTAS-FEIRAS)</t>
    </r>
  </si>
  <si>
    <r>
      <rPr>
        <b/>
        <u/>
        <sz val="8"/>
        <color rgb="FFC00000"/>
        <rFont val="Calibri"/>
        <family val="2"/>
        <scheme val="minor"/>
      </rPr>
      <t>3º)</t>
    </r>
    <r>
      <rPr>
        <b/>
        <sz val="8"/>
        <color rgb="FFC00000"/>
        <rFont val="Calibri"/>
        <family val="2"/>
        <scheme val="minor"/>
      </rPr>
      <t xml:space="preserve"> DISPONIBILIDADE, PRAZO DE ENTREGA E PREÇOS SÓ SÃO VÁLIDOS NO MOMENTO DE ENVIO DE ESTE EMAIL.</t>
    </r>
  </si>
  <si>
    <r>
      <rPr>
        <b/>
        <u/>
        <sz val="8"/>
        <color rgb="FFC00000"/>
        <rFont val="Calibri"/>
        <family val="2"/>
        <scheme val="minor"/>
      </rPr>
      <t>4º)</t>
    </r>
    <r>
      <rPr>
        <b/>
        <sz val="8"/>
        <color rgb="FFC00000"/>
        <rFont val="Calibri"/>
        <family val="2"/>
        <scheme val="minor"/>
      </rPr>
      <t xml:space="preserve"> A SILVERCLEAN SÓ DÁ A ENCOMENDA CONCRETIZADA NO MOMENTO DA ENTRADA DO PAGAMENTO NA SUA CONTA BANCÁRIA</t>
    </r>
  </si>
  <si>
    <r>
      <rPr>
        <b/>
        <u/>
        <sz val="8"/>
        <color rgb="FFC00000"/>
        <rFont val="Calibri"/>
        <family val="2"/>
        <scheme val="minor"/>
      </rPr>
      <t>5º)</t>
    </r>
    <r>
      <rPr>
        <b/>
        <sz val="8"/>
        <color rgb="FFC00000"/>
        <rFont val="Calibri"/>
        <family val="2"/>
        <scheme val="minor"/>
      </rPr>
      <t xml:space="preserve"> DADO O ATUAL MOMENTO QUE SE VIVE, A SILVERCLEAN RESERVA-SE O DIREITO A ALTERAÇÕES POR MOTIVOS DE FORÇA MAIOR.</t>
    </r>
  </si>
  <si>
    <t xml:space="preserve">      COMPLETAS, SENDO QUE NESTE CASO SE A CAIXA TIVER + DE 1 UNIDADE TERÁ 10% DE DESCONTO.</t>
  </si>
  <si>
    <r>
      <rPr>
        <b/>
        <u/>
        <sz val="8"/>
        <color rgb="FFC00000"/>
        <rFont val="Calibri"/>
        <family val="2"/>
        <scheme val="minor"/>
      </rPr>
      <t>2º)</t>
    </r>
    <r>
      <rPr>
        <b/>
        <sz val="8"/>
        <color rgb="FFC00000"/>
        <rFont val="Calibri"/>
        <family val="2"/>
        <scheme val="minor"/>
      </rPr>
      <t xml:space="preserve"> PREENCHER AS QUANTIDADES PRETENDIDAS NOS ESPAÇOS A CINZA CLARO EM CASO DE UNIDADES, OU A AMARELO EM CASO DE CAIXAS</t>
    </r>
  </si>
  <si>
    <t>Sinal De Advertencia Redondo Em Vinil Para o Pavimento (Ø 80cm)</t>
  </si>
  <si>
    <t>H8508CHP-C</t>
  </si>
  <si>
    <t>H2001CHP-CDA</t>
  </si>
  <si>
    <t>H2001CHP-CDR</t>
  </si>
  <si>
    <t>H2001CHP</t>
  </si>
  <si>
    <t>H8508CHP-CDAML</t>
  </si>
  <si>
    <t>H8508CHP-CDA</t>
  </si>
  <si>
    <t>H8508CHP-CDR</t>
  </si>
  <si>
    <t>H8508CHP</t>
  </si>
  <si>
    <t>Estação De Higiene e Desinfeção CAROL COMPLET (A=150xL=37xP=37cm)</t>
  </si>
  <si>
    <t>Estação De Higiene e Desinfeção CAROL TOP         (A=150xL=37xP=37cm)</t>
  </si>
  <si>
    <t>Estação De Higiene e Desinfeção CAROL SMART (A=150xL=37xP=37cm)</t>
  </si>
  <si>
    <t>Estação De Higiene e Desinfeção CAROL ONLY (A=150xL=37xP=37cm)</t>
  </si>
  <si>
    <t>Estação De Higiene e Desinfeção JOAN SAFETY (A=140xL=25xP=40cm)</t>
  </si>
  <si>
    <t>Estação De Higiene e Desinfeção JOAN TOP                       (A=140xL=25xP=40cm)</t>
  </si>
  <si>
    <t>Estação De Higiene e Desinfeção JOAN SMART (A=140xL=25xP=40cm)</t>
  </si>
  <si>
    <t>Estação De Higiene e Desinfeção JOAN ONLY                      (A=140xL=25xP=40cm)</t>
  </si>
  <si>
    <r>
      <t xml:space="preserve">                                                        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- Fabricado Em Aço (De 2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Chapa De Aço Electro-zincado Com 35 x 25 Cm. Com Mini Bandeja Para Fixação Do Doseador.                                                               - Base Sólida e Estável De Grande Dimensão (44x25 cm.) De 6 Kgs. Em Aço Electro-zincado.     </t>
    </r>
  </si>
  <si>
    <t>A Partir De 20/05/2020 EM QUANTIDADE LIMITADA</t>
  </si>
  <si>
    <r>
      <t xml:space="preserve">Doseador Que Poderá Levar Acessório De Acionamento Por Cotovelo </t>
    </r>
    <r>
      <rPr>
        <b/>
        <u/>
        <sz val="7.5"/>
        <color theme="1"/>
        <rFont val="Calibri"/>
        <family val="2"/>
        <scheme val="minor"/>
      </rPr>
      <t>(Extra + 5,00€)</t>
    </r>
    <r>
      <rPr>
        <sz val="7.5"/>
        <color theme="1"/>
        <rFont val="Calibri"/>
        <family val="2"/>
        <scheme val="minor"/>
      </rPr>
      <t xml:space="preserve"> Para Funcionar Com Recargas De Uso Único, Com a Vantagem De Ao Estarem Seladas, Não Se Alteram As Suas Características, Nem Tem a Possibilidade De o Produto Ser Contaminado Pelo Ambiente Exterior. (Com Fechadura, Chave, Parafusos e Buchas De Fixação), Equipamento De Fácil Higienização.</t>
    </r>
  </si>
  <si>
    <r>
      <t xml:space="preserve"> - Doseador </t>
    </r>
    <r>
      <rPr>
        <b/>
        <sz val="7.5"/>
        <color theme="1"/>
        <rFont val="Calibri"/>
        <family val="2"/>
        <scheme val="minor"/>
      </rPr>
      <t>TOPAZ</t>
    </r>
    <r>
      <rPr>
        <sz val="7.5"/>
        <color theme="1"/>
        <rFont val="Calibri"/>
        <family val="2"/>
        <scheme val="minor"/>
      </rPr>
      <t xml:space="preserve"> Eletrónico Com Sensor Automático</t>
    </r>
    <r>
      <rPr>
        <b/>
        <sz val="7.5"/>
        <color theme="1"/>
        <rFont val="Calibri"/>
        <family val="2"/>
        <scheme val="minor"/>
      </rPr>
      <t xml:space="preserve"> Incluído</t>
    </r>
    <r>
      <rPr>
        <sz val="7.5"/>
        <color theme="1"/>
        <rFont val="Calibri"/>
        <family val="2"/>
        <scheme val="minor"/>
      </rPr>
      <t xml:space="preserve">.                                                  - (Pilhas </t>
    </r>
    <r>
      <rPr>
        <b/>
        <sz val="7.5"/>
        <color theme="1"/>
        <rFont val="Calibri"/>
        <family val="2"/>
        <scheme val="minor"/>
      </rPr>
      <t>Incluídas</t>
    </r>
    <r>
      <rPr>
        <sz val="7.5"/>
        <color theme="1"/>
        <rFont val="Calibri"/>
        <family val="2"/>
        <scheme val="minor"/>
      </rPr>
      <t xml:space="preserve">).                                                                          - Dispensador De Luvas </t>
    </r>
    <r>
      <rPr>
        <b/>
        <sz val="7.5"/>
        <color theme="1"/>
        <rFont val="Calibri"/>
        <family val="2"/>
        <scheme val="minor"/>
      </rPr>
      <t>Incluído</t>
    </r>
    <r>
      <rPr>
        <sz val="7.5"/>
        <color theme="1"/>
        <rFont val="Calibri"/>
        <family val="2"/>
        <scheme val="minor"/>
      </rPr>
      <t>.                                            - Papeleira De 25 Lts</t>
    </r>
    <r>
      <rPr>
        <b/>
        <sz val="7.5"/>
        <color theme="1"/>
        <rFont val="Calibri"/>
        <family val="2"/>
        <scheme val="minor"/>
      </rPr>
      <t xml:space="preserve"> Incluída</t>
    </r>
    <r>
      <rPr>
        <sz val="7.5"/>
        <color theme="1"/>
        <rFont val="Calibri"/>
        <family val="2"/>
        <scheme val="minor"/>
      </rPr>
      <t xml:space="preserve">.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- Fabricado Em Aço (De 2 a 4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- Base Sólida e Estável Em Aço Com 4 mm De Espessura e 7 Kgs.                                                                                              - Tubo De Secção Quadrada De 40 mm.                                                - Chapa De Aço Electro-zincado De 2 mm De Espessura e 2 Kgs Com 50 x 18 Cm. Com Mini Bandeja Para Fixação Do Doseador. </t>
    </r>
  </si>
  <si>
    <r>
      <t xml:space="preserve"> - Doseador </t>
    </r>
    <r>
      <rPr>
        <b/>
        <sz val="7.5"/>
        <color theme="1"/>
        <rFont val="Calibri"/>
        <family val="2"/>
        <scheme val="minor"/>
      </rPr>
      <t>TOPAZ</t>
    </r>
    <r>
      <rPr>
        <sz val="7.5"/>
        <color theme="1"/>
        <rFont val="Calibri"/>
        <family val="2"/>
        <scheme val="minor"/>
      </rPr>
      <t xml:space="preserve"> Eletrónico Com Sensor Automático</t>
    </r>
    <r>
      <rPr>
        <b/>
        <sz val="7.5"/>
        <color theme="1"/>
        <rFont val="Calibri"/>
        <family val="2"/>
        <scheme val="minor"/>
      </rPr>
      <t xml:space="preserve"> Incluído</t>
    </r>
    <r>
      <rPr>
        <sz val="7.5"/>
        <color theme="1"/>
        <rFont val="Calibri"/>
        <family val="2"/>
        <scheme val="minor"/>
      </rPr>
      <t xml:space="preserve">.                                            - (Pilhas </t>
    </r>
    <r>
      <rPr>
        <b/>
        <sz val="7.5"/>
        <color theme="1"/>
        <rFont val="Calibri"/>
        <family val="2"/>
        <scheme val="minor"/>
      </rPr>
      <t>Incluídas</t>
    </r>
    <r>
      <rPr>
        <sz val="7.5"/>
        <color theme="1"/>
        <rFont val="Calibri"/>
        <family val="2"/>
        <scheme val="minor"/>
      </rPr>
      <t xml:space="preserve">).                        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- Fabricado Em Aço (De 2 a 4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  - Base Sólida e Estável Em Aço Com 4 mm De Espessura e 7 Kgs.                                                                                              - Tubo De Secção Quadrada De 40 mm.                                                         - Chapa De Aço Electro-zincado De 2 mm De Espessura e 2 Kgs Com 50 x 18 Cm. Com Mini Bandeja Para Fixação Do Doseador.</t>
    </r>
  </si>
  <si>
    <r>
      <rPr>
        <b/>
        <sz val="7.5"/>
        <color theme="1"/>
        <rFont val="Calibri"/>
        <family val="2"/>
        <scheme val="minor"/>
      </rPr>
      <t xml:space="preserve"> -</t>
    </r>
    <r>
      <rPr>
        <sz val="7.5"/>
        <color theme="1"/>
        <rFont val="Calibri"/>
        <family val="2"/>
        <scheme val="minor"/>
      </rPr>
      <t xml:space="preserve"> Doseador </t>
    </r>
    <r>
      <rPr>
        <b/>
        <sz val="7.5"/>
        <color theme="1"/>
        <rFont val="Calibri"/>
        <family val="2"/>
        <scheme val="minor"/>
      </rPr>
      <t>BELA</t>
    </r>
    <r>
      <rPr>
        <sz val="7.5"/>
        <color theme="1"/>
        <rFont val="Calibri"/>
        <family val="2"/>
        <scheme val="minor"/>
      </rPr>
      <t xml:space="preserve"> De Recarga Para Gel/Espuma </t>
    </r>
    <r>
      <rPr>
        <b/>
        <sz val="7.5"/>
        <color theme="1"/>
        <rFont val="Calibri"/>
        <family val="2"/>
        <scheme val="minor"/>
      </rPr>
      <t xml:space="preserve">Incluído.                                                                                   - </t>
    </r>
    <r>
      <rPr>
        <sz val="7.5"/>
        <color theme="1"/>
        <rFont val="Calibri"/>
        <family val="2"/>
        <scheme val="minor"/>
      </rPr>
      <t>Manipulo Para Acionamento Por Cotovelo/Antebraço</t>
    </r>
    <r>
      <rPr>
        <b/>
        <sz val="7.5"/>
        <color theme="1"/>
        <rFont val="Calibri"/>
        <family val="2"/>
        <scheme val="minor"/>
      </rPr>
      <t xml:space="preserve"> Incluído.                                          - </t>
    </r>
    <r>
      <rPr>
        <sz val="7.5"/>
        <color theme="1"/>
        <rFont val="Calibri"/>
        <family val="2"/>
        <scheme val="minor"/>
      </rPr>
      <t>Caixa De Recargas</t>
    </r>
    <r>
      <rPr>
        <b/>
        <sz val="7.5"/>
        <color theme="1"/>
        <rFont val="Calibri"/>
        <family val="2"/>
        <scheme val="minor"/>
      </rPr>
      <t xml:space="preserve"> </t>
    </r>
    <r>
      <rPr>
        <sz val="7.5"/>
        <color theme="1"/>
        <rFont val="Calibri"/>
        <family val="2"/>
        <scheme val="minor"/>
      </rPr>
      <t>(6x750 ml. = 1800 Doses) De Álcoolgel Certificado</t>
    </r>
    <r>
      <rPr>
        <b/>
        <sz val="7.5"/>
        <color theme="1"/>
        <rFont val="Calibri"/>
        <family val="2"/>
        <scheme val="minor"/>
      </rPr>
      <t xml:space="preserve"> Silver Hand Alcoolgel Incluída.</t>
    </r>
    <r>
      <rPr>
        <sz val="7.5"/>
        <color theme="1"/>
        <rFont val="Calibri"/>
        <family val="2"/>
        <scheme val="minor"/>
      </rPr>
      <t xml:space="preserve">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 </t>
    </r>
    <r>
      <rPr>
        <sz val="7.5"/>
        <color theme="1"/>
        <rFont val="Calibri"/>
        <family val="2"/>
        <scheme val="minor"/>
      </rPr>
      <t xml:space="preserve">                     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Estação De Higiene e Desinfeção Fabricada Em Aço (De 2 a 4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Base Sólida e Estável Em Aço Com 4 mm De Espessura e 7 Kgs.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Tubo De Secção Quadrada De 40 mm.                                                   - Chapa De Aço Electro-zincado De 2 mm De Espessura e 2 Kgs Com 50 x 18 Cm. Com Mini Bandeja Para Fixação Do Doseador.  </t>
    </r>
  </si>
  <si>
    <r>
      <t xml:space="preserve"> - Doseador </t>
    </r>
    <r>
      <rPr>
        <b/>
        <sz val="7.5"/>
        <color theme="1"/>
        <rFont val="Calibri"/>
        <family val="2"/>
        <scheme val="minor"/>
      </rPr>
      <t>TOPAZ</t>
    </r>
    <r>
      <rPr>
        <sz val="7.5"/>
        <color theme="1"/>
        <rFont val="Calibri"/>
        <family val="2"/>
        <scheme val="minor"/>
      </rPr>
      <t xml:space="preserve"> Eletrónico Com Sensor Automático</t>
    </r>
    <r>
      <rPr>
        <b/>
        <sz val="7.5"/>
        <color theme="1"/>
        <rFont val="Calibri"/>
        <family val="2"/>
        <scheme val="minor"/>
      </rPr>
      <t xml:space="preserve"> Incluído</t>
    </r>
    <r>
      <rPr>
        <sz val="7.5"/>
        <color theme="1"/>
        <rFont val="Calibri"/>
        <family val="2"/>
        <scheme val="minor"/>
      </rPr>
      <t xml:space="preserve">.                                                          - (Pilhas </t>
    </r>
    <r>
      <rPr>
        <b/>
        <sz val="7.5"/>
        <color theme="1"/>
        <rFont val="Calibri"/>
        <family val="2"/>
        <scheme val="minor"/>
      </rPr>
      <t>Incluídas</t>
    </r>
    <r>
      <rPr>
        <sz val="7.5"/>
        <color theme="1"/>
        <rFont val="Calibri"/>
        <family val="2"/>
        <scheme val="minor"/>
      </rPr>
      <t xml:space="preserve">).                                                                                                - Dispensador De Máscaras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                            - Dispensador De Luvas </t>
    </r>
    <r>
      <rPr>
        <b/>
        <sz val="7.5"/>
        <color theme="1"/>
        <rFont val="Calibri"/>
        <family val="2"/>
        <scheme val="minor"/>
      </rPr>
      <t>Incluído</t>
    </r>
    <r>
      <rPr>
        <sz val="7.5"/>
        <color theme="1"/>
        <rFont val="Calibri"/>
        <family val="2"/>
        <scheme val="minor"/>
      </rPr>
      <t xml:space="preserve">.                                                         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- Fabricado Em Aço (De 2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Chapa De Aço Electro-zincado Com 35 x 25 Cm. Com Mini Bandeja Para Fixação Do Doseador.                                                               - Base Sólida e Estável De Grande Dimensão (44x25 cm.) De 6 Kgs. Em Aço Electro-zincado.     </t>
    </r>
  </si>
  <si>
    <r>
      <t xml:space="preserve">             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Estação De Higiene e Desinfeção Fabricada Em Aço (De 2 a 4 mm) Electro-zincado Para Maior Robustez e Durabilidade.               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                                         - </t>
    </r>
    <r>
      <rPr>
        <sz val="7.5"/>
        <color theme="1"/>
        <rFont val="Calibri"/>
        <family val="2"/>
        <scheme val="minor"/>
      </rPr>
      <t xml:space="preserve">Estação De Higiene e Desinfeção Fabricada Em Aço (De 2 a 4 mm) Electro-zincado Para Maior Robustez e Durabilidade.         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Toda a Estação De Higiene e Desinfeção Pintada Em Poliéster De Epóxi Electroestático Efectuada Em Forno De Alta Temperatura.     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Base Sólida e Estável Em Aço Elctro-zincado Com 4 mm De Espessura e 7 Kgs.                                                                                              </t>
    </r>
    <r>
      <rPr>
        <b/>
        <sz val="7.5"/>
        <color theme="1"/>
        <rFont val="Calibri"/>
        <family val="2"/>
        <scheme val="minor"/>
      </rPr>
      <t>-</t>
    </r>
    <r>
      <rPr>
        <sz val="7.5"/>
        <color theme="1"/>
        <rFont val="Calibri"/>
        <family val="2"/>
        <scheme val="minor"/>
      </rPr>
      <t xml:space="preserve"> Tubo De Secção Quadrada De 40 mm.                                                           - Chapa De Aço Electro-zincado De 2 mm De Espessura e 2 Kgs Com 50 x 18 Cm. Com Mini Bandeja Para Fixação Do Doseador.                                           </t>
    </r>
  </si>
  <si>
    <r>
      <t xml:space="preserve"> - Doseador </t>
    </r>
    <r>
      <rPr>
        <b/>
        <sz val="7.5"/>
        <color theme="1"/>
        <rFont val="Calibri"/>
        <family val="2"/>
        <scheme val="minor"/>
      </rPr>
      <t>TOPAZ</t>
    </r>
    <r>
      <rPr>
        <sz val="7.5"/>
        <color theme="1"/>
        <rFont val="Calibri"/>
        <family val="2"/>
        <scheme val="minor"/>
      </rPr>
      <t xml:space="preserve"> Eletrónico Com Sensor Automático</t>
    </r>
    <r>
      <rPr>
        <b/>
        <sz val="7.5"/>
        <color theme="1"/>
        <rFont val="Calibri"/>
        <family val="2"/>
        <scheme val="minor"/>
      </rPr>
      <t xml:space="preserve"> Incluído</t>
    </r>
    <r>
      <rPr>
        <sz val="7.5"/>
        <color theme="1"/>
        <rFont val="Calibri"/>
        <family val="2"/>
        <scheme val="minor"/>
      </rPr>
      <t xml:space="preserve">.                                                                        - (Pilhas </t>
    </r>
    <r>
      <rPr>
        <b/>
        <sz val="7.5"/>
        <color theme="1"/>
        <rFont val="Calibri"/>
        <family val="2"/>
        <scheme val="minor"/>
      </rPr>
      <t>Incluídas</t>
    </r>
    <r>
      <rPr>
        <sz val="7.5"/>
        <color theme="1"/>
        <rFont val="Calibri"/>
        <family val="2"/>
        <scheme val="minor"/>
      </rPr>
      <t xml:space="preserve">).                                                                                                                                              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- Fabricado Em Aço (De 2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Chapa De Aço Electro-zincado Com 35 x 25 Cm. Com Mini Bandeja Para Fixação Do Doseador.                                                               - Base Sólida e Estável De Grande Dimensão (44x25 cm.) De 6 Kgs. Em Aço Electro-zincado.     </t>
    </r>
  </si>
  <si>
    <r>
      <t xml:space="preserve">- Doseador </t>
    </r>
    <r>
      <rPr>
        <b/>
        <sz val="7.5"/>
        <color theme="1"/>
        <rFont val="Calibri"/>
        <family val="2"/>
        <scheme val="minor"/>
      </rPr>
      <t xml:space="preserve">BELA </t>
    </r>
    <r>
      <rPr>
        <sz val="7.5"/>
        <color theme="1"/>
        <rFont val="Calibri"/>
        <family val="2"/>
        <scheme val="minor"/>
      </rPr>
      <t xml:space="preserve">De Recarga Para Gel/Espuma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                                   - Manipulo Para Acionamento Por Cotovelo/Antebraço Incluído.                                                                        - Caixa De Recargas (6x750 ml. = 1800 Doses) De Álcoolgel Certificado Silver Hand Alcoolgel Incluída.                                                                                                                               - Sticker Com Instruções De Utilização </t>
    </r>
    <r>
      <rPr>
        <b/>
        <sz val="7.5"/>
        <color theme="1"/>
        <rFont val="Calibri"/>
        <family val="2"/>
        <scheme val="minor"/>
      </rPr>
      <t xml:space="preserve">Incluído. </t>
    </r>
    <r>
      <rPr>
        <sz val="7.5"/>
        <color theme="1"/>
        <rFont val="Calibri"/>
        <family val="2"/>
        <scheme val="minor"/>
      </rPr>
      <t xml:space="preserve">                                                    - Fabricado Em Aço (De 2 mm) Electro-zincado Para Maior Robustez e Durabilidade.                                                                                                         - Toda a Estação De Higiene e Desinfeção Pintada Em Poliéster De Epóxi Electroestático Efectuada Em Forno De Alta Temperatura.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Chapa De Aço Electro-zincado Com 35 x 25 Cm. Com Mini Bandeja Para Fixação Do Doseador.                                                               - Base Sólida e Estável De Grande Dimensão (44x25 cm.) De 6 Kgs. Em Aço Electro-zincado.     </t>
    </r>
  </si>
  <si>
    <t>IMEDIATO (ATÉ 3 DIAS ÚTEIS)</t>
  </si>
  <si>
    <r>
      <t xml:space="preserve">IMEDIATO (ATÉ 3 DIAS ÚTEIS) </t>
    </r>
    <r>
      <rPr>
        <b/>
        <u/>
        <sz val="11"/>
        <color rgb="FFFF0000"/>
        <rFont val="Calibri"/>
        <family val="2"/>
        <scheme val="minor"/>
      </rPr>
      <t>Máximo 1 Cx Por Máquina</t>
    </r>
  </si>
  <si>
    <t>C1033SSS</t>
  </si>
  <si>
    <t>Doseador TOPAZ Automático p/ Gel/Álcool Gel Inox AISI 304 Acetinado, Capacidade: 700ml, Dose: 0,5 – 2,5ml, Suporte de Fixação à Parede, Visor de Nível de Produto, Sensor de Aproximação p/Infravermelhos, Fecho de Segurança, Indicador LED do estado das pilhas (pilhas não incluídas)</t>
  </si>
  <si>
    <r>
      <t>Doseador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 xml:space="preserve">Automático (C/ Sensor) </t>
    </r>
    <r>
      <rPr>
        <b/>
        <sz val="10"/>
        <rFont val="Calibri"/>
        <family val="2"/>
      </rPr>
      <t>TOPAZ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(No Touch)</t>
    </r>
    <r>
      <rPr>
        <sz val="10"/>
        <rFont val="Calibri"/>
        <family val="2"/>
      </rPr>
      <t xml:space="preserve"> </t>
    </r>
    <r>
      <rPr>
        <sz val="10"/>
        <rFont val="Calibri"/>
        <family val="2"/>
        <scheme val="minor"/>
      </rPr>
      <t xml:space="preserve"> p/Gel/Álcool Gel INOX AISI 304 -700ml (220 x 100 x 110mm)</t>
    </r>
  </si>
  <si>
    <t>CJ9100FG-PBCV</t>
  </si>
  <si>
    <r>
      <t>Doseador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BELA</t>
    </r>
    <r>
      <rPr>
        <sz val="10"/>
        <rFont val="Calibri"/>
        <family val="2"/>
      </rPr>
      <t xml:space="preserve"> p/ Acionamento P/ Cotovelo De</t>
    </r>
    <r>
      <rPr>
        <b/>
        <sz val="10"/>
        <rFont val="Calibri"/>
        <family val="2"/>
      </rPr>
      <t xml:space="preserve"> </t>
    </r>
    <r>
      <rPr>
        <b/>
        <sz val="10"/>
        <rFont val="Calibri"/>
        <family val="2"/>
        <scheme val="minor"/>
      </rPr>
      <t>RECARGA</t>
    </r>
    <r>
      <rPr>
        <sz val="10"/>
        <rFont val="Calibri"/>
        <family val="2"/>
        <scheme val="minor"/>
      </rPr>
      <t xml:space="preserve"> (FOAM/Gel) - </t>
    </r>
    <r>
      <rPr>
        <b/>
        <sz val="10"/>
        <rFont val="Calibri"/>
        <family val="2"/>
        <scheme val="minor"/>
      </rPr>
      <t>Branco</t>
    </r>
    <r>
      <rPr>
        <sz val="10"/>
        <rFont val="Calibri"/>
        <family val="2"/>
        <scheme val="minor"/>
      </rPr>
      <t xml:space="preserve">                                                    ABS Antiestático - 750ml   (</t>
    </r>
    <r>
      <rPr>
        <sz val="10"/>
        <rFont val="Calibri"/>
        <family val="2"/>
      </rPr>
      <t>113 x 219 x 102mm</t>
    </r>
    <r>
      <rPr>
        <sz val="10"/>
        <rFont val="Calibri"/>
        <family val="2"/>
        <scheme val="minor"/>
      </rPr>
      <t>)</t>
    </r>
  </si>
  <si>
    <r>
      <t>Doseador Acionado Por Cotovelo.</t>
    </r>
    <r>
      <rPr>
        <b/>
        <sz val="7.5"/>
        <color theme="1"/>
        <rFont val="Calibri"/>
        <family val="2"/>
        <scheme val="minor"/>
      </rPr>
      <t xml:space="preserve">                                                                                    </t>
    </r>
    <r>
      <rPr>
        <sz val="7.5"/>
        <color theme="1"/>
        <rFont val="Calibri"/>
        <family val="2"/>
        <scheme val="minor"/>
      </rPr>
      <t xml:space="preserve"> Para Funcionar Com Recargas De Uso Único, Com a Vantagem De Ao Estarem Seladas, Não Se Alteram As Suas Características, Nem Tem a Possibilidade De o Produto Ser Contaminado Pelo Ambiente Exterior.                                                                                                                      (Com Fechadura, Chave, Parafusos e Buchas De Fixação), Equipamento De Fácil Higienização.</t>
    </r>
  </si>
  <si>
    <r>
      <rPr>
        <b/>
        <sz val="30"/>
        <color theme="0"/>
        <rFont val="Calibri"/>
        <family val="2"/>
        <scheme val="minor"/>
      </rPr>
      <t>SILVERCLEAN</t>
    </r>
    <r>
      <rPr>
        <b/>
        <sz val="18"/>
        <color theme="0"/>
        <rFont val="Calibri"/>
        <family val="2"/>
        <scheme val="minor"/>
      </rPr>
      <t xml:space="preserve"> - </t>
    </r>
    <r>
      <rPr>
        <b/>
        <sz val="15"/>
        <color theme="0"/>
        <rFont val="Calibri"/>
        <family val="2"/>
        <scheme val="minor"/>
      </rPr>
      <t>LINHA DE PRODUTOS ANTI-PANDEMIA COVID 19 / CORONAVÍRUS / SARS COV 2</t>
    </r>
    <r>
      <rPr>
        <b/>
        <sz val="18"/>
        <color theme="1"/>
        <rFont val="Calibri"/>
        <family val="2"/>
        <scheme val="minor"/>
      </rPr>
      <t xml:space="preserve"> </t>
    </r>
    <r>
      <rPr>
        <b/>
        <sz val="20"/>
        <color rgb="FFFF00FF"/>
        <rFont val="Calibri"/>
        <family val="2"/>
        <scheme val="minor"/>
      </rPr>
      <t xml:space="preserve">(CLIENTES KEY) </t>
    </r>
    <r>
      <rPr>
        <b/>
        <sz val="20"/>
        <color rgb="FFFFFF00"/>
        <rFont val="Calibri"/>
        <family val="2"/>
        <scheme val="minor"/>
      </rPr>
      <t>(V5)</t>
    </r>
  </si>
  <si>
    <r>
      <t xml:space="preserve">IMEDIATO (ATÉ 3 DIAS ÚTEIS) </t>
    </r>
    <r>
      <rPr>
        <b/>
        <u/>
        <sz val="11"/>
        <color rgb="FFFF0000"/>
        <rFont val="Calibri"/>
        <family val="2"/>
        <scheme val="minor"/>
      </rPr>
      <t>Máximo 1 Cx (4200 cobre sapatos) Por Máquina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</si>
</sst>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0000\-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8" tint="-0.249977111117893"/>
      <name val="Calibri"/>
      <family val="2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color rgb="FFFF0000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name val="Calibri"/>
      <family val="2"/>
      <scheme val="minor"/>
    </font>
    <font>
      <sz val="7.5"/>
      <color theme="1"/>
      <name val="Calibri"/>
      <family val="2"/>
      <scheme val="minor"/>
    </font>
    <font>
      <sz val="7.5"/>
      <color theme="1"/>
      <name val="Calibri"/>
      <family val="2"/>
    </font>
    <font>
      <sz val="7.5"/>
      <color rgb="FF000000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sz val="7.5"/>
      <color theme="1"/>
      <name val="Calibri Light"/>
      <family val="2"/>
    </font>
    <font>
      <b/>
      <sz val="11"/>
      <name val="Calibri"/>
      <family val="2"/>
      <scheme val="minor"/>
    </font>
    <font>
      <b/>
      <sz val="7.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b/>
      <sz val="7"/>
      <name val="Calibri"/>
      <family val="2"/>
    </font>
    <font>
      <b/>
      <sz val="9"/>
      <name val="Calibri"/>
      <family val="2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7.5"/>
      <name val="Calibri"/>
      <family val="2"/>
    </font>
    <font>
      <b/>
      <sz val="30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20"/>
      <color rgb="FFFF00FF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u/>
      <sz val="8"/>
      <color rgb="FFC0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7.5"/>
      <color theme="1"/>
      <name val="Calibri"/>
      <family val="2"/>
      <scheme val="minor"/>
    </font>
    <font>
      <b/>
      <sz val="20"/>
      <color rgb="FFFFFF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FF33"/>
        <bgColor indexed="64"/>
      </patternFill>
    </fill>
  </fills>
  <borders count="5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ck">
        <color auto="1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ck">
        <color indexed="64"/>
      </left>
      <right/>
      <top/>
      <bottom style="thick">
        <color auto="1"/>
      </bottom>
      <diagonal/>
    </border>
    <border>
      <left/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ck">
        <color indexed="64"/>
      </right>
      <top/>
      <bottom style="medium">
        <color theme="0" tint="-0.499984740745262"/>
      </bottom>
      <diagonal/>
    </border>
    <border>
      <left style="thick">
        <color indexed="64"/>
      </left>
      <right/>
      <top style="medium">
        <color theme="0" tint="-0.499984740745262"/>
      </top>
      <bottom/>
      <diagonal/>
    </border>
    <border>
      <left/>
      <right style="thick">
        <color indexed="64"/>
      </right>
      <top style="medium">
        <color theme="0" tint="-0.499984740745262"/>
      </top>
      <bottom/>
      <diagonal/>
    </border>
    <border>
      <left style="thick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theme="0" tint="-0.499984740745262"/>
      </bottom>
      <diagonal/>
    </border>
    <border>
      <left/>
      <right/>
      <top style="thick">
        <color indexed="64"/>
      </top>
      <bottom style="thick">
        <color theme="0" tint="-0.499984740745262"/>
      </bottom>
      <diagonal/>
    </border>
    <border>
      <left/>
      <right style="thick">
        <color indexed="64"/>
      </right>
      <top style="thick">
        <color indexed="64"/>
      </top>
      <bottom style="thick">
        <color theme="0" tint="-0.499984740745262"/>
      </bottom>
      <diagonal/>
    </border>
    <border>
      <left style="thick">
        <color indexed="64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indexed="64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indexed="64"/>
      </left>
      <right/>
      <top style="thick">
        <color theme="0" tint="-0.499984740745262"/>
      </top>
      <bottom style="thick">
        <color indexed="64"/>
      </bottom>
      <diagonal/>
    </border>
    <border>
      <left/>
      <right/>
      <top style="thick">
        <color theme="0" tint="-0.499984740745262"/>
      </top>
      <bottom style="thick">
        <color indexed="64"/>
      </bottom>
      <diagonal/>
    </border>
    <border>
      <left/>
      <right style="thick">
        <color indexed="64"/>
      </right>
      <top style="thick">
        <color theme="0" tint="-0.499984740745262"/>
      </top>
      <bottom style="thick">
        <color indexed="64"/>
      </bottom>
      <diagonal/>
    </border>
    <border>
      <left style="thick">
        <color indexed="64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ck">
        <color indexed="64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/>
      <top style="thin">
        <color theme="0" tint="-0.499984740745262"/>
      </top>
      <bottom style="thick">
        <color indexed="64"/>
      </bottom>
      <diagonal/>
    </border>
    <border>
      <left/>
      <right/>
      <top style="thin">
        <color theme="0" tint="-0.499984740745262"/>
      </top>
      <bottom style="thick">
        <color indexed="64"/>
      </bottom>
      <diagonal/>
    </border>
    <border>
      <left/>
      <right style="thick">
        <color indexed="64"/>
      </right>
      <top style="thin">
        <color theme="0" tint="-0.499984740745262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theme="0" tint="-0.499984740745262"/>
      </top>
      <bottom/>
      <diagonal/>
    </border>
    <border>
      <left style="thick">
        <color indexed="64"/>
      </left>
      <right style="thin">
        <color auto="1"/>
      </right>
      <top/>
      <bottom/>
      <diagonal/>
    </border>
    <border>
      <left style="thick">
        <color indexed="64"/>
      </left>
      <right style="thin">
        <color auto="1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5">
    <xf numFmtId="0" fontId="0" fillId="0" borderId="0" xfId="0"/>
    <xf numFmtId="0" fontId="33" fillId="4" borderId="9" xfId="0" applyFont="1" applyFill="1" applyBorder="1" applyAlignment="1" applyProtection="1">
      <alignment horizontal="center" vertical="center"/>
      <protection locked="0"/>
    </xf>
    <xf numFmtId="0" fontId="33" fillId="7" borderId="11" xfId="0" applyFont="1" applyFill="1" applyBorder="1" applyAlignment="1" applyProtection="1">
      <alignment horizontal="center" vertical="center"/>
      <protection locked="0"/>
    </xf>
    <xf numFmtId="0" fontId="33" fillId="4" borderId="11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34" fillId="7" borderId="11" xfId="0" applyFont="1" applyFill="1" applyBorder="1" applyAlignment="1" applyProtection="1">
      <alignment horizontal="center" vertical="center"/>
      <protection locked="0"/>
    </xf>
    <xf numFmtId="0" fontId="31" fillId="4" borderId="11" xfId="0" applyFont="1" applyFill="1" applyBorder="1" applyAlignment="1" applyProtection="1">
      <alignment horizontal="center" vertical="center"/>
      <protection locked="0"/>
    </xf>
    <xf numFmtId="0" fontId="33" fillId="7" borderId="13" xfId="0" applyFont="1" applyFill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49" fontId="10" fillId="0" borderId="0" xfId="0" applyNumberFormat="1" applyFont="1" applyAlignment="1" applyProtection="1">
      <alignment horizontal="center" vertical="center"/>
    </xf>
    <xf numFmtId="0" fontId="6" fillId="3" borderId="21" xfId="0" applyFont="1" applyFill="1" applyBorder="1" applyAlignment="1" applyProtection="1">
      <alignment horizontal="center" vertical="center" wrapText="1"/>
    </xf>
    <xf numFmtId="0" fontId="6" fillId="3" borderId="6" xfId="0" applyFont="1" applyFill="1" applyBorder="1" applyAlignment="1" applyProtection="1">
      <alignment horizontal="center" vertical="center" wrapText="1"/>
    </xf>
    <xf numFmtId="0" fontId="6" fillId="7" borderId="6" xfId="0" applyFont="1" applyFill="1" applyBorder="1" applyAlignment="1" applyProtection="1">
      <alignment horizontal="center" vertical="center" wrapText="1"/>
    </xf>
    <xf numFmtId="164" fontId="6" fillId="3" borderId="6" xfId="0" applyNumberFormat="1" applyFont="1" applyFill="1" applyBorder="1" applyAlignment="1" applyProtection="1">
      <alignment horizontal="center" vertical="center" wrapText="1"/>
    </xf>
    <xf numFmtId="164" fontId="35" fillId="3" borderId="6" xfId="0" applyNumberFormat="1" applyFont="1" applyFill="1" applyBorder="1" applyAlignment="1" applyProtection="1">
      <alignment horizontal="center" vertical="center" wrapText="1"/>
    </xf>
    <xf numFmtId="0" fontId="6" fillId="4" borderId="6" xfId="0" applyFont="1" applyFill="1" applyBorder="1" applyAlignment="1" applyProtection="1">
      <alignment horizontal="center" vertical="center" wrapText="1"/>
    </xf>
    <xf numFmtId="49" fontId="6" fillId="3" borderId="6" xfId="0" applyNumberFormat="1" applyFont="1" applyFill="1" applyBorder="1" applyAlignment="1" applyProtection="1">
      <alignment horizontal="center" vertical="center" wrapText="1"/>
    </xf>
    <xf numFmtId="164" fontId="6" fillId="3" borderId="22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</xf>
    <xf numFmtId="0" fontId="0" fillId="0" borderId="25" xfId="0" applyBorder="1" applyAlignment="1" applyProtection="1">
      <alignment vertical="center"/>
    </xf>
    <xf numFmtId="0" fontId="2" fillId="0" borderId="9" xfId="0" applyFont="1" applyBorder="1" applyAlignment="1" applyProtection="1">
      <alignment horizontal="center" vertical="center"/>
    </xf>
    <xf numFmtId="164" fontId="8" fillId="0" borderId="9" xfId="0" applyNumberFormat="1" applyFont="1" applyBorder="1" applyAlignment="1" applyProtection="1">
      <alignment horizontal="right" vertical="center"/>
    </xf>
    <xf numFmtId="9" fontId="35" fillId="0" borderId="9" xfId="2" applyFont="1" applyBorder="1" applyAlignment="1" applyProtection="1">
      <alignment horizontal="right" vertical="center"/>
    </xf>
    <xf numFmtId="164" fontId="6" fillId="0" borderId="9" xfId="2" applyNumberFormat="1" applyFont="1" applyBorder="1" applyAlignment="1" applyProtection="1">
      <alignment horizontal="right" vertical="center"/>
    </xf>
    <xf numFmtId="164" fontId="6" fillId="0" borderId="10" xfId="2" applyNumberFormat="1" applyFont="1" applyBorder="1" applyAlignment="1" applyProtection="1">
      <alignment horizontal="right" vertical="center"/>
    </xf>
    <xf numFmtId="164" fontId="8" fillId="0" borderId="16" xfId="2" applyNumberFormat="1" applyFont="1" applyBorder="1" applyAlignment="1" applyProtection="1">
      <alignment horizontal="right" vertical="center"/>
    </xf>
    <xf numFmtId="164" fontId="8" fillId="0" borderId="10" xfId="2" applyNumberFormat="1" applyFont="1" applyBorder="1" applyAlignment="1" applyProtection="1">
      <alignment horizontal="right" vertical="center"/>
    </xf>
    <xf numFmtId="164" fontId="6" fillId="0" borderId="16" xfId="2" applyNumberFormat="1" applyFont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center" vertical="center" wrapText="1"/>
    </xf>
    <xf numFmtId="0" fontId="0" fillId="0" borderId="26" xfId="0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left" vertical="center" wrapText="1"/>
    </xf>
    <xf numFmtId="0" fontId="26" fillId="2" borderId="11" xfId="0" applyFont="1" applyFill="1" applyBorder="1" applyAlignment="1" applyProtection="1">
      <alignment vertical="center" wrapText="1"/>
    </xf>
    <xf numFmtId="0" fontId="2" fillId="0" borderId="11" xfId="0" applyFont="1" applyBorder="1" applyAlignment="1" applyProtection="1">
      <alignment horizontal="center" vertical="center"/>
    </xf>
    <xf numFmtId="164" fontId="8" fillId="0" borderId="11" xfId="0" applyNumberFormat="1" applyFont="1" applyBorder="1" applyAlignment="1" applyProtection="1">
      <alignment horizontal="right" vertical="center"/>
    </xf>
    <xf numFmtId="9" fontId="35" fillId="0" borderId="11" xfId="2" applyFont="1" applyBorder="1" applyAlignment="1" applyProtection="1">
      <alignment horizontal="right" vertical="center"/>
    </xf>
    <xf numFmtId="164" fontId="6" fillId="0" borderId="11" xfId="2" applyNumberFormat="1" applyFont="1" applyBorder="1" applyAlignment="1" applyProtection="1">
      <alignment horizontal="right" vertical="center"/>
    </xf>
    <xf numFmtId="0" fontId="17" fillId="0" borderId="11" xfId="0" applyFont="1" applyBorder="1" applyAlignment="1" applyProtection="1">
      <alignment horizontal="left" vertical="center" wrapText="1"/>
    </xf>
    <xf numFmtId="0" fontId="25" fillId="0" borderId="11" xfId="0" applyFont="1" applyBorder="1" applyAlignment="1" applyProtection="1">
      <alignment vertical="center" wrapText="1"/>
    </xf>
    <xf numFmtId="0" fontId="17" fillId="2" borderId="11" xfId="0" applyFont="1" applyFill="1" applyBorder="1" applyAlignment="1" applyProtection="1">
      <alignment horizontal="left" vertical="center" wrapText="1"/>
    </xf>
    <xf numFmtId="0" fontId="11" fillId="0" borderId="11" xfId="0" applyFont="1" applyFill="1" applyBorder="1" applyAlignment="1" applyProtection="1">
      <alignment horizontal="left" vertical="center" wrapText="1"/>
    </xf>
    <xf numFmtId="0" fontId="26" fillId="0" borderId="11" xfId="0" applyFont="1" applyFill="1" applyBorder="1" applyAlignment="1" applyProtection="1">
      <alignment vertical="center" wrapText="1"/>
    </xf>
    <xf numFmtId="9" fontId="36" fillId="0" borderId="11" xfId="2" applyFont="1" applyFill="1" applyBorder="1" applyAlignment="1" applyProtection="1">
      <alignment horizontal="right" vertical="center"/>
    </xf>
    <xf numFmtId="0" fontId="16" fillId="2" borderId="26" xfId="0" applyFont="1" applyFill="1" applyBorder="1" applyAlignment="1" applyProtection="1">
      <alignment vertical="center"/>
    </xf>
    <xf numFmtId="0" fontId="11" fillId="0" borderId="11" xfId="0" applyFont="1" applyBorder="1" applyAlignment="1" applyProtection="1">
      <alignment horizontal="left" vertical="center" wrapText="1"/>
    </xf>
    <xf numFmtId="0" fontId="17" fillId="2" borderId="11" xfId="0" applyFont="1" applyFill="1" applyBorder="1" applyAlignment="1" applyProtection="1">
      <alignment vertical="center" wrapText="1"/>
    </xf>
    <xf numFmtId="0" fontId="0" fillId="0" borderId="28" xfId="0" applyBorder="1" applyProtection="1"/>
    <xf numFmtId="2" fontId="3" fillId="0" borderId="26" xfId="0" applyNumberFormat="1" applyFont="1" applyBorder="1" applyAlignment="1" applyProtection="1">
      <alignment vertical="center"/>
    </xf>
    <xf numFmtId="2" fontId="17" fillId="0" borderId="11" xfId="0" applyNumberFormat="1" applyFont="1" applyBorder="1" applyAlignment="1" applyProtection="1">
      <alignment horizontal="left" vertical="center" wrapText="1"/>
    </xf>
    <xf numFmtId="0" fontId="26" fillId="0" borderId="11" xfId="0" applyFont="1" applyBorder="1" applyAlignment="1" applyProtection="1">
      <alignment vertical="center" wrapText="1"/>
    </xf>
    <xf numFmtId="9" fontId="37" fillId="0" borderId="11" xfId="2" applyFont="1" applyBorder="1" applyAlignment="1" applyProtection="1">
      <alignment horizontal="right" vertical="center" wrapText="1"/>
    </xf>
    <xf numFmtId="0" fontId="10" fillId="0" borderId="11" xfId="0" applyFont="1" applyBorder="1" applyAlignment="1" applyProtection="1">
      <alignment horizontal="center" vertical="center"/>
    </xf>
    <xf numFmtId="0" fontId="3" fillId="0" borderId="26" xfId="0" applyFont="1" applyBorder="1" applyAlignment="1" applyProtection="1">
      <alignment horizontal="left" vertical="center"/>
    </xf>
    <xf numFmtId="0" fontId="25" fillId="0" borderId="11" xfId="0" applyFont="1" applyBorder="1" applyAlignment="1" applyProtection="1">
      <alignment vertical="top" wrapText="1"/>
    </xf>
    <xf numFmtId="0" fontId="25" fillId="0" borderId="11" xfId="0" applyFont="1" applyBorder="1" applyAlignment="1" applyProtection="1">
      <alignment horizontal="left" vertical="top" wrapText="1"/>
    </xf>
    <xf numFmtId="0" fontId="17" fillId="0" borderId="18" xfId="0" applyFont="1" applyFill="1" applyBorder="1" applyAlignment="1" applyProtection="1">
      <alignment horizontal="left" vertical="center" wrapText="1"/>
    </xf>
    <xf numFmtId="2" fontId="11" fillId="0" borderId="11" xfId="0" applyNumberFormat="1" applyFont="1" applyBorder="1" applyAlignment="1" applyProtection="1">
      <alignment horizontal="left" vertical="center" wrapText="1"/>
    </xf>
    <xf numFmtId="0" fontId="0" fillId="0" borderId="26" xfId="0" applyBorder="1" applyAlignment="1" applyProtection="1">
      <alignment horizontal="left" vertical="center" wrapText="1"/>
    </xf>
    <xf numFmtId="0" fontId="22" fillId="2" borderId="11" xfId="0" applyFont="1" applyFill="1" applyBorder="1" applyAlignment="1" applyProtection="1">
      <alignment horizontal="left" vertical="center" wrapText="1"/>
    </xf>
    <xf numFmtId="0" fontId="27" fillId="2" borderId="11" xfId="0" applyFont="1" applyFill="1" applyBorder="1" applyAlignment="1" applyProtection="1">
      <alignment vertical="center" wrapText="1"/>
    </xf>
    <xf numFmtId="0" fontId="28" fillId="0" borderId="11" xfId="0" applyFont="1" applyBorder="1" applyAlignment="1" applyProtection="1">
      <alignment vertical="center" wrapText="1"/>
    </xf>
    <xf numFmtId="0" fontId="31" fillId="0" borderId="26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1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2" fontId="26" fillId="0" borderId="11" xfId="0" applyNumberFormat="1" applyFont="1" applyBorder="1" applyAlignment="1" applyProtection="1">
      <alignment vertical="center" wrapText="1"/>
    </xf>
    <xf numFmtId="2" fontId="4" fillId="0" borderId="26" xfId="0" applyNumberFormat="1" applyFont="1" applyBorder="1" applyAlignment="1" applyProtection="1">
      <alignment vertical="center"/>
    </xf>
    <xf numFmtId="2" fontId="11" fillId="0" borderId="11" xfId="0" applyNumberFormat="1" applyFont="1" applyBorder="1" applyAlignment="1" applyProtection="1">
      <alignment vertical="center" wrapText="1"/>
    </xf>
    <xf numFmtId="2" fontId="4" fillId="0" borderId="26" xfId="0" applyNumberFormat="1" applyFont="1" applyBorder="1" applyAlignment="1" applyProtection="1">
      <alignment horizontal="left" vertical="center"/>
    </xf>
    <xf numFmtId="2" fontId="0" fillId="0" borderId="26" xfId="0" applyNumberFormat="1" applyBorder="1" applyAlignment="1" applyProtection="1">
      <alignment horizontal="left" vertical="center"/>
    </xf>
    <xf numFmtId="2" fontId="0" fillId="0" borderId="26" xfId="0" applyNumberFormat="1" applyBorder="1" applyAlignment="1" applyProtection="1">
      <alignment horizontal="center" vertical="center"/>
    </xf>
    <xf numFmtId="9" fontId="35" fillId="0" borderId="11" xfId="2" applyFont="1" applyBorder="1" applyAlignment="1" applyProtection="1">
      <alignment horizontal="right" vertical="center" wrapText="1"/>
    </xf>
    <xf numFmtId="2" fontId="3" fillId="0" borderId="26" xfId="0" applyNumberFormat="1" applyFont="1" applyBorder="1" applyAlignment="1" applyProtection="1">
      <alignment horizontal="center" vertical="center" wrapText="1"/>
    </xf>
    <xf numFmtId="0" fontId="0" fillId="0" borderId="29" xfId="0" applyBorder="1" applyAlignment="1" applyProtection="1">
      <alignment vertical="center"/>
    </xf>
    <xf numFmtId="0" fontId="11" fillId="0" borderId="13" xfId="0" applyFont="1" applyBorder="1" applyAlignment="1" applyProtection="1">
      <alignment horizontal="center" vertical="center" wrapText="1"/>
    </xf>
    <xf numFmtId="0" fontId="26" fillId="0" borderId="14" xfId="0" applyFont="1" applyBorder="1" applyAlignment="1" applyProtection="1">
      <alignment vertical="center" wrapText="1"/>
    </xf>
    <xf numFmtId="0" fontId="2" fillId="0" borderId="13" xfId="0" applyFont="1" applyBorder="1" applyAlignment="1" applyProtection="1">
      <alignment horizontal="center" vertical="center"/>
    </xf>
    <xf numFmtId="9" fontId="35" fillId="0" borderId="13" xfId="2" applyFont="1" applyBorder="1" applyAlignment="1" applyProtection="1">
      <alignment horizontal="right" vertical="center"/>
    </xf>
    <xf numFmtId="164" fontId="6" fillId="0" borderId="13" xfId="2" applyNumberFormat="1" applyFont="1" applyBorder="1" applyAlignment="1" applyProtection="1">
      <alignment horizontal="right" vertical="center"/>
    </xf>
    <xf numFmtId="0" fontId="8" fillId="7" borderId="0" xfId="0" applyFont="1" applyFill="1" applyBorder="1" applyAlignment="1" applyProtection="1">
      <alignment horizontal="center" vertical="center"/>
    </xf>
    <xf numFmtId="164" fontId="8" fillId="7" borderId="0" xfId="0" applyNumberFormat="1" applyFont="1" applyFill="1" applyBorder="1" applyAlignment="1" applyProtection="1">
      <alignment horizontal="right" vertical="center"/>
    </xf>
    <xf numFmtId="164" fontId="8" fillId="7" borderId="0" xfId="2" applyNumberFormat="1" applyFont="1" applyFill="1" applyBorder="1" applyAlignment="1" applyProtection="1">
      <alignment horizontal="right" vertical="center"/>
    </xf>
    <xf numFmtId="0" fontId="8" fillId="4" borderId="0" xfId="0" applyFont="1" applyFill="1" applyBorder="1" applyAlignment="1" applyProtection="1">
      <alignment horizontal="center" vertical="center"/>
    </xf>
    <xf numFmtId="164" fontId="8" fillId="4" borderId="0" xfId="2" applyNumberFormat="1" applyFont="1" applyFill="1" applyBorder="1" applyAlignment="1" applyProtection="1">
      <alignment horizontal="right" vertical="center"/>
    </xf>
    <xf numFmtId="9" fontId="9" fillId="0" borderId="30" xfId="2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horizontal="right" vertical="center"/>
    </xf>
    <xf numFmtId="164" fontId="10" fillId="9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26" fillId="0" borderId="0" xfId="0" applyFont="1" applyAlignment="1" applyProtection="1">
      <alignment vertical="center" wrapText="1"/>
    </xf>
    <xf numFmtId="164" fontId="10" fillId="0" borderId="0" xfId="0" applyNumberFormat="1" applyFont="1" applyAlignment="1" applyProtection="1">
      <alignment horizontal="right" vertical="center"/>
    </xf>
    <xf numFmtId="9" fontId="35" fillId="0" borderId="0" xfId="2" applyFont="1" applyAlignment="1" applyProtection="1">
      <alignment horizontal="right" vertical="center"/>
    </xf>
    <xf numFmtId="164" fontId="10" fillId="0" borderId="0" xfId="2" applyNumberFormat="1" applyFont="1" applyAlignment="1" applyProtection="1">
      <alignment horizontal="right" vertical="center"/>
    </xf>
    <xf numFmtId="164" fontId="6" fillId="0" borderId="0" xfId="2" applyNumberFormat="1" applyFont="1" applyAlignment="1" applyProtection="1">
      <alignment horizontal="right" vertical="center"/>
    </xf>
    <xf numFmtId="9" fontId="7" fillId="0" borderId="0" xfId="2" applyFont="1" applyAlignment="1" applyProtection="1">
      <alignment horizontal="right" vertical="center"/>
    </xf>
    <xf numFmtId="0" fontId="6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/>
    </xf>
    <xf numFmtId="9" fontId="7" fillId="0" borderId="0" xfId="2" applyFont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left" vertical="center" wrapText="1"/>
    </xf>
    <xf numFmtId="0" fontId="25" fillId="0" borderId="10" xfId="0" applyFont="1" applyBorder="1" applyAlignment="1" applyProtection="1">
      <alignment vertical="center" wrapText="1"/>
    </xf>
    <xf numFmtId="0" fontId="2" fillId="0" borderId="10" xfId="0" applyFont="1" applyBorder="1" applyAlignment="1" applyProtection="1">
      <alignment horizontal="center" vertical="center"/>
    </xf>
    <xf numFmtId="0" fontId="33" fillId="7" borderId="10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left" vertical="center" wrapText="1"/>
    </xf>
    <xf numFmtId="49" fontId="8" fillId="3" borderId="1" xfId="0" applyNumberFormat="1" applyFont="1" applyFill="1" applyBorder="1" applyAlignment="1" applyProtection="1">
      <alignment horizontal="right" vertical="center" wrapText="1"/>
    </xf>
    <xf numFmtId="49" fontId="8" fillId="3" borderId="7" xfId="0" applyNumberFormat="1" applyFont="1" applyFill="1" applyBorder="1" applyAlignment="1" applyProtection="1">
      <alignment horizontal="right" vertical="center" wrapText="1"/>
    </xf>
    <xf numFmtId="0" fontId="32" fillId="0" borderId="46" xfId="0" applyFont="1" applyBorder="1" applyAlignment="1">
      <alignment horizontal="left" vertical="center" wrapText="1"/>
    </xf>
    <xf numFmtId="0" fontId="32" fillId="0" borderId="47" xfId="0" applyFont="1" applyBorder="1" applyAlignment="1">
      <alignment horizontal="left" vertical="center" wrapText="1"/>
    </xf>
    <xf numFmtId="0" fontId="32" fillId="2" borderId="47" xfId="0" applyFont="1" applyFill="1" applyBorder="1" applyAlignment="1">
      <alignment horizontal="left" vertical="center" wrapText="1"/>
    </xf>
    <xf numFmtId="0" fontId="32" fillId="2" borderId="47" xfId="0" applyFont="1" applyFill="1" applyBorder="1" applyAlignment="1">
      <alignment vertical="center" wrapText="1"/>
    </xf>
    <xf numFmtId="2" fontId="32" fillId="0" borderId="47" xfId="0" applyNumberFormat="1" applyFont="1" applyBorder="1" applyAlignment="1">
      <alignment horizontal="left" vertical="center" wrapText="1"/>
    </xf>
    <xf numFmtId="0" fontId="41" fillId="0" borderId="47" xfId="0" applyFont="1" applyBorder="1" applyAlignment="1">
      <alignment horizontal="left" vertical="center" wrapText="1"/>
    </xf>
    <xf numFmtId="0" fontId="32" fillId="0" borderId="47" xfId="0" applyFont="1" applyBorder="1" applyAlignment="1">
      <alignment horizontal="center" vertical="center" wrapText="1"/>
    </xf>
    <xf numFmtId="2" fontId="32" fillId="2" borderId="47" xfId="0" applyNumberFormat="1" applyFont="1" applyFill="1" applyBorder="1" applyAlignment="1">
      <alignment horizontal="left" vertical="center" wrapText="1"/>
    </xf>
    <xf numFmtId="20" fontId="40" fillId="5" borderId="15" xfId="0" applyNumberFormat="1" applyFont="1" applyFill="1" applyBorder="1" applyAlignment="1" applyProtection="1">
      <alignment vertical="center" wrapText="1"/>
    </xf>
    <xf numFmtId="0" fontId="7" fillId="0" borderId="0" xfId="0" applyFont="1" applyAlignment="1" applyProtection="1">
      <alignment horizontal="center" vertical="center"/>
    </xf>
    <xf numFmtId="0" fontId="10" fillId="0" borderId="51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 wrapText="1"/>
    </xf>
    <xf numFmtId="49" fontId="26" fillId="0" borderId="10" xfId="0" applyNumberFormat="1" applyFont="1" applyBorder="1" applyAlignment="1">
      <alignment horizontal="left" vertical="center" wrapText="1"/>
    </xf>
    <xf numFmtId="49" fontId="26" fillId="0" borderId="11" xfId="0" applyNumberFormat="1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164" fontId="8" fillId="0" borderId="11" xfId="0" applyNumberFormat="1" applyFont="1" applyBorder="1" applyAlignment="1">
      <alignment vertical="center" wrapText="1"/>
    </xf>
    <xf numFmtId="0" fontId="8" fillId="4" borderId="0" xfId="2" applyNumberFormat="1" applyFont="1" applyFill="1" applyBorder="1" applyAlignment="1" applyProtection="1">
      <alignment horizontal="right" vertical="center"/>
    </xf>
    <xf numFmtId="0" fontId="8" fillId="7" borderId="0" xfId="2" applyNumberFormat="1" applyFont="1" applyFill="1" applyBorder="1" applyAlignment="1" applyProtection="1">
      <alignment horizontal="right" vertical="center"/>
    </xf>
    <xf numFmtId="164" fontId="8" fillId="0" borderId="53" xfId="0" applyNumberFormat="1" applyFont="1" applyBorder="1" applyAlignment="1">
      <alignment horizontal="right" vertical="center"/>
    </xf>
    <xf numFmtId="164" fontId="8" fillId="0" borderId="54" xfId="0" applyNumberFormat="1" applyFont="1" applyBorder="1" applyAlignment="1">
      <alignment horizontal="right" vertical="center"/>
    </xf>
    <xf numFmtId="164" fontId="23" fillId="0" borderId="54" xfId="0" applyNumberFormat="1" applyFont="1" applyBorder="1" applyAlignment="1">
      <alignment horizontal="right" vertical="center"/>
    </xf>
    <xf numFmtId="164" fontId="38" fillId="0" borderId="54" xfId="1" applyNumberFormat="1" applyFont="1" applyBorder="1" applyAlignment="1" applyProtection="1">
      <alignment horizontal="right" vertical="center" wrapText="1"/>
    </xf>
    <xf numFmtId="164" fontId="8" fillId="0" borderId="54" xfId="0" applyNumberFormat="1" applyFont="1" applyBorder="1" applyAlignment="1">
      <alignment horizontal="right" vertical="center" wrapText="1"/>
    </xf>
    <xf numFmtId="164" fontId="8" fillId="0" borderId="53" xfId="2" applyNumberFormat="1" applyFont="1" applyBorder="1" applyAlignment="1" applyProtection="1">
      <alignment horizontal="center" vertical="center" wrapText="1"/>
      <protection locked="0"/>
    </xf>
    <xf numFmtId="164" fontId="8" fillId="0" borderId="54" xfId="2" applyNumberFormat="1" applyFont="1" applyBorder="1" applyAlignment="1" applyProtection="1">
      <alignment horizontal="center" vertical="center" wrapText="1"/>
      <protection locked="0"/>
    </xf>
    <xf numFmtId="164" fontId="8" fillId="0" borderId="10" xfId="0" applyNumberFormat="1" applyFont="1" applyBorder="1" applyAlignment="1">
      <alignment vertical="center" wrapText="1"/>
    </xf>
    <xf numFmtId="0" fontId="0" fillId="0" borderId="48" xfId="0" applyBorder="1" applyAlignment="1" applyProtection="1">
      <alignment horizontal="center" vertical="center"/>
    </xf>
    <xf numFmtId="0" fontId="0" fillId="0" borderId="49" xfId="0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 vertical="center"/>
    </xf>
    <xf numFmtId="0" fontId="15" fillId="5" borderId="23" xfId="0" applyFont="1" applyFill="1" applyBorder="1" applyAlignment="1" applyProtection="1">
      <alignment horizontal="center" vertical="center" wrapText="1"/>
    </xf>
    <xf numFmtId="0" fontId="15" fillId="5" borderId="8" xfId="0" applyFont="1" applyFill="1" applyBorder="1" applyAlignment="1" applyProtection="1">
      <alignment horizontal="center" vertical="center" wrapText="1"/>
    </xf>
    <xf numFmtId="0" fontId="15" fillId="5" borderId="24" xfId="0" applyFont="1" applyFill="1" applyBorder="1" applyAlignment="1" applyProtection="1">
      <alignment horizontal="center" vertical="center" wrapText="1"/>
    </xf>
    <xf numFmtId="49" fontId="10" fillId="8" borderId="2" xfId="0" applyNumberFormat="1" applyFont="1" applyFill="1" applyBorder="1" applyAlignment="1" applyProtection="1">
      <alignment horizontal="left" vertical="center" wrapText="1"/>
      <protection locked="0"/>
    </xf>
    <xf numFmtId="49" fontId="10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10" fillId="8" borderId="2" xfId="0" applyNumberFormat="1" applyFont="1" applyFill="1" applyBorder="1" applyAlignment="1" applyProtection="1">
      <alignment horizontal="left" vertical="center"/>
      <protection locked="0"/>
    </xf>
    <xf numFmtId="49" fontId="10" fillId="8" borderId="3" xfId="0" applyNumberFormat="1" applyFont="1" applyFill="1" applyBorder="1" applyAlignment="1" applyProtection="1">
      <alignment horizontal="left" vertical="center"/>
      <protection locked="0"/>
    </xf>
    <xf numFmtId="0" fontId="9" fillId="0" borderId="28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49" fontId="8" fillId="0" borderId="0" xfId="0" applyNumberFormat="1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8" fillId="0" borderId="30" xfId="0" applyFont="1" applyBorder="1" applyAlignment="1" applyProtection="1">
      <alignment horizontal="center" vertical="center"/>
    </xf>
    <xf numFmtId="49" fontId="45" fillId="6" borderId="31" xfId="0" applyNumberFormat="1" applyFont="1" applyFill="1" applyBorder="1" applyAlignment="1" applyProtection="1">
      <alignment horizontal="left" vertical="center" wrapText="1"/>
    </xf>
    <xf numFmtId="49" fontId="45" fillId="6" borderId="32" xfId="0" applyNumberFormat="1" applyFont="1" applyFill="1" applyBorder="1" applyAlignment="1" applyProtection="1">
      <alignment horizontal="left" vertical="center" wrapText="1"/>
    </xf>
    <xf numFmtId="49" fontId="45" fillId="6" borderId="33" xfId="0" applyNumberFormat="1" applyFont="1" applyFill="1" applyBorder="1" applyAlignment="1" applyProtection="1">
      <alignment horizontal="left" vertical="center" wrapText="1"/>
    </xf>
    <xf numFmtId="49" fontId="45" fillId="6" borderId="34" xfId="0" applyNumberFormat="1" applyFont="1" applyFill="1" applyBorder="1" applyAlignment="1" applyProtection="1">
      <alignment horizontal="left" vertical="center"/>
    </xf>
    <xf numFmtId="49" fontId="45" fillId="6" borderId="35" xfId="0" applyNumberFormat="1" applyFont="1" applyFill="1" applyBorder="1" applyAlignment="1" applyProtection="1">
      <alignment horizontal="left" vertical="center"/>
    </xf>
    <xf numFmtId="49" fontId="45" fillId="6" borderId="36" xfId="0" applyNumberFormat="1" applyFont="1" applyFill="1" applyBorder="1" applyAlignment="1" applyProtection="1">
      <alignment horizontal="left" vertical="center"/>
    </xf>
    <xf numFmtId="49" fontId="45" fillId="6" borderId="37" xfId="0" applyNumberFormat="1" applyFont="1" applyFill="1" applyBorder="1" applyAlignment="1" applyProtection="1">
      <alignment horizontal="left" vertical="center"/>
    </xf>
    <xf numFmtId="49" fontId="45" fillId="6" borderId="38" xfId="0" applyNumberFormat="1" applyFont="1" applyFill="1" applyBorder="1" applyAlignment="1" applyProtection="1">
      <alignment horizontal="left" vertical="center"/>
    </xf>
    <xf numFmtId="49" fontId="45" fillId="6" borderId="39" xfId="0" applyNumberFormat="1" applyFont="1" applyFill="1" applyBorder="1" applyAlignment="1" applyProtection="1">
      <alignment horizontal="left" vertical="center"/>
    </xf>
    <xf numFmtId="49" fontId="45" fillId="6" borderId="40" xfId="0" applyNumberFormat="1" applyFont="1" applyFill="1" applyBorder="1" applyAlignment="1" applyProtection="1">
      <alignment horizontal="left" vertical="center"/>
    </xf>
    <xf numFmtId="49" fontId="45" fillId="6" borderId="41" xfId="0" applyNumberFormat="1" applyFont="1" applyFill="1" applyBorder="1" applyAlignment="1" applyProtection="1">
      <alignment horizontal="left" vertical="center"/>
    </xf>
    <xf numFmtId="49" fontId="45" fillId="6" borderId="42" xfId="0" applyNumberFormat="1" applyFont="1" applyFill="1" applyBorder="1" applyAlignment="1" applyProtection="1">
      <alignment horizontal="left" vertical="center"/>
    </xf>
    <xf numFmtId="49" fontId="45" fillId="6" borderId="43" xfId="0" applyNumberFormat="1" applyFont="1" applyFill="1" applyBorder="1" applyAlignment="1" applyProtection="1">
      <alignment horizontal="left" vertical="center"/>
    </xf>
    <xf numFmtId="49" fontId="45" fillId="6" borderId="44" xfId="0" applyNumberFormat="1" applyFont="1" applyFill="1" applyBorder="1" applyAlignment="1" applyProtection="1">
      <alignment horizontal="left" vertical="center"/>
    </xf>
    <xf numFmtId="49" fontId="45" fillId="6" borderId="45" xfId="0" applyNumberFormat="1" applyFont="1" applyFill="1" applyBorder="1" applyAlignment="1" applyProtection="1">
      <alignment horizontal="left" vertical="center"/>
    </xf>
    <xf numFmtId="0" fontId="10" fillId="8" borderId="2" xfId="0" applyFont="1" applyFill="1" applyBorder="1" applyAlignment="1" applyProtection="1">
      <alignment horizontal="left" vertical="center"/>
      <protection locked="0"/>
    </xf>
    <xf numFmtId="0" fontId="10" fillId="8" borderId="3" xfId="0" applyFont="1" applyFill="1" applyBorder="1" applyAlignment="1" applyProtection="1">
      <alignment horizontal="left" vertical="center"/>
      <protection locked="0"/>
    </xf>
    <xf numFmtId="49" fontId="8" fillId="7" borderId="17" xfId="2" applyNumberFormat="1" applyFont="1" applyFill="1" applyBorder="1" applyAlignment="1" applyProtection="1">
      <alignment horizontal="right" vertical="center"/>
    </xf>
    <xf numFmtId="49" fontId="8" fillId="0" borderId="0" xfId="0" applyNumberFormat="1" applyFont="1" applyBorder="1" applyAlignment="1" applyProtection="1">
      <alignment horizontal="right" vertical="center" wrapText="1"/>
    </xf>
    <xf numFmtId="165" fontId="10" fillId="8" borderId="2" xfId="0" applyNumberFormat="1" applyFont="1" applyFill="1" applyBorder="1" applyAlignment="1" applyProtection="1">
      <alignment horizontal="left" vertical="center" wrapText="1"/>
      <protection locked="0"/>
    </xf>
    <xf numFmtId="165" fontId="10" fillId="8" borderId="3" xfId="0" applyNumberFormat="1" applyFont="1" applyFill="1" applyBorder="1" applyAlignment="1" applyProtection="1">
      <alignment horizontal="left" vertical="center" wrapText="1"/>
      <protection locked="0"/>
    </xf>
    <xf numFmtId="14" fontId="40" fillId="5" borderId="0" xfId="0" applyNumberFormat="1" applyFont="1" applyFill="1" applyBorder="1" applyAlignment="1" applyProtection="1">
      <alignment horizontal="center" vertical="center" wrapText="1"/>
    </xf>
    <xf numFmtId="0" fontId="39" fillId="5" borderId="28" xfId="0" applyFont="1" applyFill="1" applyBorder="1" applyAlignment="1" applyProtection="1">
      <alignment horizontal="center" vertical="center" wrapText="1"/>
    </xf>
    <xf numFmtId="0" fontId="39" fillId="5" borderId="0" xfId="0" applyFont="1" applyFill="1" applyBorder="1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64" fontId="10" fillId="0" borderId="0" xfId="0" applyNumberFormat="1" applyFont="1" applyBorder="1" applyAlignment="1" applyProtection="1">
      <alignment horizontal="center" vertical="center" wrapText="1"/>
    </xf>
    <xf numFmtId="164" fontId="10" fillId="0" borderId="30" xfId="0" applyNumberFormat="1" applyFont="1" applyBorder="1" applyAlignment="1" applyProtection="1">
      <alignment horizontal="center" vertical="center" wrapText="1"/>
    </xf>
    <xf numFmtId="164" fontId="10" fillId="0" borderId="15" xfId="0" applyNumberFormat="1" applyFont="1" applyBorder="1" applyAlignment="1" applyProtection="1">
      <alignment horizontal="center" vertical="center" wrapText="1"/>
    </xf>
    <xf numFmtId="164" fontId="10" fillId="0" borderId="20" xfId="0" applyNumberFormat="1" applyFont="1" applyBorder="1" applyAlignment="1" applyProtection="1">
      <alignment horizontal="center" vertical="center" wrapText="1"/>
    </xf>
    <xf numFmtId="49" fontId="10" fillId="8" borderId="4" xfId="0" applyNumberFormat="1" applyFont="1" applyFill="1" applyBorder="1" applyAlignment="1" applyProtection="1">
      <alignment horizontal="left" vertical="center" wrapText="1"/>
      <protection locked="0"/>
    </xf>
    <xf numFmtId="49" fontId="10" fillId="8" borderId="5" xfId="0" applyNumberFormat="1" applyFont="1" applyFill="1" applyBorder="1" applyAlignment="1" applyProtection="1">
      <alignment horizontal="left" vertical="center" wrapText="1"/>
      <protection locked="0"/>
    </xf>
    <xf numFmtId="49" fontId="8" fillId="4" borderId="17" xfId="2" applyNumberFormat="1" applyFont="1" applyFill="1" applyBorder="1" applyAlignment="1" applyProtection="1">
      <alignment horizontal="right" vertical="center"/>
    </xf>
    <xf numFmtId="0" fontId="14" fillId="5" borderId="26" xfId="0" applyFont="1" applyFill="1" applyBorder="1" applyAlignment="1" applyProtection="1">
      <alignment horizontal="center" vertical="center"/>
    </xf>
    <xf numFmtId="0" fontId="14" fillId="5" borderId="11" xfId="0" applyFont="1" applyFill="1" applyBorder="1" applyAlignment="1" applyProtection="1">
      <alignment horizontal="center" vertical="center"/>
    </xf>
    <xf numFmtId="0" fontId="14" fillId="5" borderId="12" xfId="0" applyFont="1" applyFill="1" applyBorder="1" applyAlignment="1" applyProtection="1">
      <alignment horizontal="center" vertical="center"/>
    </xf>
    <xf numFmtId="0" fontId="14" fillId="5" borderId="27" xfId="0" applyFont="1" applyFill="1" applyBorder="1" applyAlignment="1" applyProtection="1">
      <alignment horizontal="center" vertical="center"/>
    </xf>
    <xf numFmtId="49" fontId="10" fillId="9" borderId="0" xfId="0" applyNumberFormat="1" applyFont="1" applyFill="1" applyBorder="1" applyAlignment="1" applyProtection="1">
      <alignment horizontal="right" vertical="center" wrapText="1"/>
    </xf>
    <xf numFmtId="0" fontId="11" fillId="0" borderId="55" xfId="0" applyFont="1" applyBorder="1" applyAlignment="1">
      <alignment horizontal="center" vertical="center"/>
    </xf>
    <xf numFmtId="0" fontId="17" fillId="2" borderId="11" xfId="0" applyFont="1" applyFill="1" applyBorder="1" applyAlignment="1">
      <alignment horizontal="left" vertical="center" wrapText="1"/>
    </xf>
    <xf numFmtId="0" fontId="26" fillId="2" borderId="11" xfId="0" applyFont="1" applyFill="1" applyBorder="1" applyAlignment="1">
      <alignment vertical="center" wrapText="1"/>
    </xf>
  </cellXfs>
  <cellStyles count="3">
    <cellStyle name="Moeda" xfId="1" builtinId="4"/>
    <cellStyle name="Normal" xfId="0" builtinId="0"/>
    <cellStyle name="Percentagem" xfId="2" builtinId="5"/>
  </cellStyles>
  <dxfs count="0"/>
  <tableStyles count="0" defaultTableStyle="TableStyleMedium2" defaultPivotStyle="PivotStyleLight16"/>
  <colors>
    <mruColors>
      <color rgb="FF009999"/>
      <color rgb="FFFF00FF"/>
      <color rgb="FF66FFFF"/>
      <color rgb="FF00FFFF"/>
      <color rgb="FFFFFFCC"/>
      <color rgb="FF66FF33"/>
      <color rgb="FF33CCCC"/>
      <color rgb="FFCCFFFF"/>
      <color rgb="FFFFCC66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52" Type="http://schemas.openxmlformats.org/officeDocument/2006/relationships/image" Target="../media/image52.gif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200017</xdr:colOff>
      <xdr:row>21</xdr:row>
      <xdr:rowOff>71441</xdr:rowOff>
    </xdr:from>
    <xdr:to>
      <xdr:col>0</xdr:col>
      <xdr:colOff>1347809</xdr:colOff>
      <xdr:row>21</xdr:row>
      <xdr:rowOff>2471741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5EB2F4-C0C1-4DB6-9849-6F1B6E1D8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17" y="23421979"/>
          <a:ext cx="1147792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42874</xdr:colOff>
      <xdr:row>22</xdr:row>
      <xdr:rowOff>381030</xdr:rowOff>
    </xdr:from>
    <xdr:to>
      <xdr:col>0</xdr:col>
      <xdr:colOff>1470497</xdr:colOff>
      <xdr:row>22</xdr:row>
      <xdr:rowOff>2114575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29F1A22-C3A0-484C-970C-499694AF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74" y="26269980"/>
          <a:ext cx="1427623" cy="17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49467</xdr:colOff>
      <xdr:row>24</xdr:row>
      <xdr:rowOff>438196</xdr:rowOff>
    </xdr:from>
    <xdr:to>
      <xdr:col>0</xdr:col>
      <xdr:colOff>1481131</xdr:colOff>
      <xdr:row>24</xdr:row>
      <xdr:rowOff>2066711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7D1C65B-BC06-40F9-A5E8-B40518040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7" y="31403971"/>
          <a:ext cx="1431664" cy="1628515"/>
        </a:xfrm>
        <a:prstGeom prst="rect">
          <a:avLst/>
        </a:prstGeom>
      </xdr:spPr>
    </xdr:pic>
    <xdr:clientData/>
  </xdr:twoCellAnchor>
  <xdr:twoCellAnchor editAs="oneCell">
    <xdr:from>
      <xdr:col>0</xdr:col>
      <xdr:colOff>52392</xdr:colOff>
      <xdr:row>26</xdr:row>
      <xdr:rowOff>457240</xdr:rowOff>
    </xdr:from>
    <xdr:to>
      <xdr:col>0</xdr:col>
      <xdr:colOff>1466846</xdr:colOff>
      <xdr:row>26</xdr:row>
      <xdr:rowOff>2062103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D494470-CF09-44BF-AFC0-1B4816C1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92" y="36499840"/>
          <a:ext cx="1414454" cy="1604863"/>
        </a:xfrm>
        <a:prstGeom prst="rect">
          <a:avLst/>
        </a:prstGeom>
      </xdr:spPr>
    </xdr:pic>
    <xdr:clientData/>
  </xdr:twoCellAnchor>
  <xdr:twoCellAnchor editAs="oneCell">
    <xdr:from>
      <xdr:col>0</xdr:col>
      <xdr:colOff>109542</xdr:colOff>
      <xdr:row>45</xdr:row>
      <xdr:rowOff>71179</xdr:rowOff>
    </xdr:from>
    <xdr:to>
      <xdr:col>0</xdr:col>
      <xdr:colOff>1415170</xdr:colOff>
      <xdr:row>45</xdr:row>
      <xdr:rowOff>2476501</xdr:rowOff>
    </xdr:to>
    <xdr:pic>
      <xdr:nvPicPr>
        <xdr:cNvPr id="8" name="Imagem 378">
          <a:extLst>
            <a:ext uri="{FF2B5EF4-FFF2-40B4-BE49-F238E27FC236}">
              <a16:creationId xmlns:a16="http://schemas.microsoft.com/office/drawing/2014/main" id="{37AAB165-B693-41F0-8E0F-80B7F9FE1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9542" y="74375704"/>
          <a:ext cx="1305628" cy="2405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61914</xdr:colOff>
      <xdr:row>38</xdr:row>
      <xdr:rowOff>744136</xdr:rowOff>
    </xdr:from>
    <xdr:to>
      <xdr:col>0</xdr:col>
      <xdr:colOff>1444452</xdr:colOff>
      <xdr:row>38</xdr:row>
      <xdr:rowOff>1777241</xdr:rowOff>
    </xdr:to>
    <xdr:pic>
      <xdr:nvPicPr>
        <xdr:cNvPr id="9" name="Imagem 379">
          <a:extLst>
            <a:ext uri="{FF2B5EF4-FFF2-40B4-BE49-F238E27FC236}">
              <a16:creationId xmlns:a16="http://schemas.microsoft.com/office/drawing/2014/main" id="{187361FF-C179-4E38-8196-54D254CCE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4" y="59818186"/>
          <a:ext cx="1382538" cy="10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65833</xdr:colOff>
      <xdr:row>12</xdr:row>
      <xdr:rowOff>200039</xdr:rowOff>
    </xdr:from>
    <xdr:to>
      <xdr:col>0</xdr:col>
      <xdr:colOff>1462083</xdr:colOff>
      <xdr:row>12</xdr:row>
      <xdr:rowOff>2333636</xdr:rowOff>
    </xdr:to>
    <xdr:pic>
      <xdr:nvPicPr>
        <xdr:cNvPr id="11" name="Imagem 210">
          <a:extLst>
            <a:ext uri="{FF2B5EF4-FFF2-40B4-BE49-F238E27FC236}">
              <a16:creationId xmlns:a16="http://schemas.microsoft.com/office/drawing/2014/main" id="{53488BB3-5490-413F-9DD8-A9892B89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3" y="5781689"/>
          <a:ext cx="1396250" cy="2133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</xdr:colOff>
      <xdr:row>18</xdr:row>
      <xdr:rowOff>185745</xdr:rowOff>
    </xdr:from>
    <xdr:to>
      <xdr:col>0</xdr:col>
      <xdr:colOff>1423987</xdr:colOff>
      <xdr:row>18</xdr:row>
      <xdr:rowOff>2350834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66D4A8BE-497F-4E1D-9C95-07012418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-320545" y="16341602"/>
          <a:ext cx="2165089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102114</xdr:colOff>
      <xdr:row>20</xdr:row>
      <xdr:rowOff>186151</xdr:rowOff>
    </xdr:from>
    <xdr:to>
      <xdr:col>0</xdr:col>
      <xdr:colOff>1423993</xdr:colOff>
      <xdr:row>20</xdr:row>
      <xdr:rowOff>2353421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8B807633-4A05-4C06-B108-3C77CDBEB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-320581" y="21420971"/>
          <a:ext cx="2167270" cy="132187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104787</xdr:colOff>
      <xdr:row>19</xdr:row>
      <xdr:rowOff>180985</xdr:rowOff>
    </xdr:from>
    <xdr:to>
      <xdr:col>0</xdr:col>
      <xdr:colOff>1414464</xdr:colOff>
      <xdr:row>19</xdr:row>
      <xdr:rowOff>2338334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494FA644-B778-4503-AF40-1E1415A8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787" y="18454698"/>
          <a:ext cx="1309677" cy="21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50071</xdr:colOff>
      <xdr:row>14</xdr:row>
      <xdr:rowOff>209567</xdr:rowOff>
    </xdr:from>
    <xdr:to>
      <xdr:col>0</xdr:col>
      <xdr:colOff>1471615</xdr:colOff>
      <xdr:row>14</xdr:row>
      <xdr:rowOff>2305061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AE99B8D4-1FAC-4499-836E-07A351811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71" y="8329630"/>
          <a:ext cx="1421544" cy="2095494"/>
        </a:xfrm>
        <a:prstGeom prst="rect">
          <a:avLst/>
        </a:prstGeom>
      </xdr:spPr>
    </xdr:pic>
    <xdr:clientData/>
  </xdr:twoCellAnchor>
  <xdr:twoCellAnchor editAs="oneCell">
    <xdr:from>
      <xdr:col>0</xdr:col>
      <xdr:colOff>66116</xdr:colOff>
      <xdr:row>53</xdr:row>
      <xdr:rowOff>580949</xdr:rowOff>
    </xdr:from>
    <xdr:to>
      <xdr:col>0</xdr:col>
      <xdr:colOff>1471612</xdr:colOff>
      <xdr:row>53</xdr:row>
      <xdr:rowOff>1952675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1AAD5898-3FDD-4B82-B8C5-180B7673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116" y="92840099"/>
          <a:ext cx="1405496" cy="1371726"/>
        </a:xfrm>
        <a:prstGeom prst="rect">
          <a:avLst/>
        </a:prstGeom>
      </xdr:spPr>
    </xdr:pic>
    <xdr:clientData/>
  </xdr:twoCellAnchor>
  <xdr:twoCellAnchor editAs="oneCell">
    <xdr:from>
      <xdr:col>0</xdr:col>
      <xdr:colOff>61913</xdr:colOff>
      <xdr:row>15</xdr:row>
      <xdr:rowOff>276248</xdr:rowOff>
    </xdr:from>
    <xdr:to>
      <xdr:col>0</xdr:col>
      <xdr:colOff>1462088</xdr:colOff>
      <xdr:row>15</xdr:row>
      <xdr:rowOff>2250241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92396FB4-FBF7-44DF-AF19-D82B28FB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3" y="10934723"/>
          <a:ext cx="1400175" cy="1973993"/>
        </a:xfrm>
        <a:prstGeom prst="rect">
          <a:avLst/>
        </a:prstGeom>
      </xdr:spPr>
    </xdr:pic>
    <xdr:clientData/>
  </xdr:twoCellAnchor>
  <xdr:twoCellAnchor editAs="oneCell">
    <xdr:from>
      <xdr:col>0</xdr:col>
      <xdr:colOff>176218</xdr:colOff>
      <xdr:row>54</xdr:row>
      <xdr:rowOff>68679</xdr:rowOff>
    </xdr:from>
    <xdr:to>
      <xdr:col>0</xdr:col>
      <xdr:colOff>1347784</xdr:colOff>
      <xdr:row>54</xdr:row>
      <xdr:rowOff>2470232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F1EFF976-337D-4595-ABF6-E514A390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76218" y="94866242"/>
          <a:ext cx="1171566" cy="2401553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56</xdr:row>
      <xdr:rowOff>585840</xdr:rowOff>
    </xdr:from>
    <xdr:to>
      <xdr:col>0</xdr:col>
      <xdr:colOff>1479468</xdr:colOff>
      <xdr:row>56</xdr:row>
      <xdr:rowOff>1919329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1D7B4879-8185-4A58-882C-7D3F4405B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393" y="100460228"/>
          <a:ext cx="1427075" cy="1333489"/>
        </a:xfrm>
        <a:prstGeom prst="rect">
          <a:avLst/>
        </a:prstGeom>
      </xdr:spPr>
    </xdr:pic>
    <xdr:clientData/>
  </xdr:twoCellAnchor>
  <xdr:twoCellAnchor editAs="oneCell">
    <xdr:from>
      <xdr:col>0</xdr:col>
      <xdr:colOff>61915</xdr:colOff>
      <xdr:row>57</xdr:row>
      <xdr:rowOff>347687</xdr:rowOff>
    </xdr:from>
    <xdr:to>
      <xdr:col>0</xdr:col>
      <xdr:colOff>1452565</xdr:colOff>
      <xdr:row>57</xdr:row>
      <xdr:rowOff>2188253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96E927BC-04CC-4A35-BB11-09774790C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915" y="102760487"/>
          <a:ext cx="1390650" cy="1840566"/>
        </a:xfrm>
        <a:prstGeom prst="rect">
          <a:avLst/>
        </a:prstGeom>
      </xdr:spPr>
    </xdr:pic>
    <xdr:clientData/>
  </xdr:twoCellAnchor>
  <xdr:twoCellAnchor editAs="oneCell">
    <xdr:from>
      <xdr:col>0</xdr:col>
      <xdr:colOff>59439</xdr:colOff>
      <xdr:row>58</xdr:row>
      <xdr:rowOff>417015</xdr:rowOff>
    </xdr:from>
    <xdr:to>
      <xdr:col>0</xdr:col>
      <xdr:colOff>1459745</xdr:colOff>
      <xdr:row>58</xdr:row>
      <xdr:rowOff>2124104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D890C0BC-EFD6-44DD-841D-C3942390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439" y="105368228"/>
          <a:ext cx="1400306" cy="170708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50</xdr:row>
      <xdr:rowOff>640654</xdr:rowOff>
    </xdr:from>
    <xdr:to>
      <xdr:col>0</xdr:col>
      <xdr:colOff>1457322</xdr:colOff>
      <xdr:row>50</xdr:row>
      <xdr:rowOff>1858113</xdr:rowOff>
    </xdr:to>
    <xdr:pic>
      <xdr:nvPicPr>
        <xdr:cNvPr id="39" name="Imagem 373">
          <a:extLst>
            <a:ext uri="{FF2B5EF4-FFF2-40B4-BE49-F238E27FC236}">
              <a16:creationId xmlns:a16="http://schemas.microsoft.com/office/drawing/2014/main" id="{DE86F513-056E-4317-BAF8-D5B0D9EB9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87637242"/>
          <a:ext cx="1390648" cy="1217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55036</xdr:colOff>
      <xdr:row>51</xdr:row>
      <xdr:rowOff>682779</xdr:rowOff>
    </xdr:from>
    <xdr:to>
      <xdr:col>0</xdr:col>
      <xdr:colOff>1471612</xdr:colOff>
      <xdr:row>51</xdr:row>
      <xdr:rowOff>1842700</xdr:rowOff>
    </xdr:to>
    <xdr:pic>
      <xdr:nvPicPr>
        <xdr:cNvPr id="40" name="Imagem 374">
          <a:extLst>
            <a:ext uri="{FF2B5EF4-FFF2-40B4-BE49-F238E27FC236}">
              <a16:creationId xmlns:a16="http://schemas.microsoft.com/office/drawing/2014/main" id="{E69404B7-1686-4573-892A-792E54E48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6" y="90217779"/>
          <a:ext cx="1416576" cy="1159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68719</xdr:colOff>
      <xdr:row>68</xdr:row>
      <xdr:rowOff>237190</xdr:rowOff>
    </xdr:from>
    <xdr:to>
      <xdr:col>0</xdr:col>
      <xdr:colOff>1466849</xdr:colOff>
      <xdr:row>68</xdr:row>
      <xdr:rowOff>2295539</xdr:rowOff>
    </xdr:to>
    <xdr:pic>
      <xdr:nvPicPr>
        <xdr:cNvPr id="47" name="Imagem 201" descr="C:\Users\Rosario\AppData\Local\Microsoft\Windows\INetCache\Content.Outlook\2AP2B31A\Esfreg nova 2.JPG">
          <a:extLst>
            <a:ext uri="{FF2B5EF4-FFF2-40B4-BE49-F238E27FC236}">
              <a16:creationId xmlns:a16="http://schemas.microsoft.com/office/drawing/2014/main" id="{C9D918CB-29AC-4BB9-9EAF-76D3BB2D3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97" t="5682" r="12823" b="3409"/>
        <a:stretch>
          <a:fillRect/>
        </a:stretch>
      </xdr:blipFill>
      <xdr:spPr bwMode="auto">
        <a:xfrm>
          <a:off x="68719" y="125867178"/>
          <a:ext cx="1398130" cy="2058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63187</xdr:colOff>
      <xdr:row>69</xdr:row>
      <xdr:rowOff>100021</xdr:rowOff>
    </xdr:from>
    <xdr:to>
      <xdr:col>0</xdr:col>
      <xdr:colOff>1466850</xdr:colOff>
      <xdr:row>69</xdr:row>
      <xdr:rowOff>2409577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D047BFA7-6810-475A-9369-FA210ADC2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3187" y="128268421"/>
          <a:ext cx="1403663" cy="23095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71</xdr:row>
      <xdr:rowOff>268000</xdr:rowOff>
    </xdr:from>
    <xdr:to>
      <xdr:col>0</xdr:col>
      <xdr:colOff>1468585</xdr:colOff>
      <xdr:row>71</xdr:row>
      <xdr:rowOff>2254686</xdr:rowOff>
    </xdr:to>
    <xdr:pic>
      <xdr:nvPicPr>
        <xdr:cNvPr id="54" name="Imagem 249" descr="C:\Users\PRIBEIRO\Desktop\Fornecedores\UCTEM.2014.URUN.CD\HTS731.tif">
          <a:extLst>
            <a:ext uri="{FF2B5EF4-FFF2-40B4-BE49-F238E27FC236}">
              <a16:creationId xmlns:a16="http://schemas.microsoft.com/office/drawing/2014/main" id="{C7944CF8-F508-4AA8-9A73-00E004342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6051638"/>
          <a:ext cx="1411435" cy="1986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52396</xdr:colOff>
      <xdr:row>73</xdr:row>
      <xdr:rowOff>571528</xdr:rowOff>
    </xdr:from>
    <xdr:to>
      <xdr:col>0</xdr:col>
      <xdr:colOff>1471614</xdr:colOff>
      <xdr:row>73</xdr:row>
      <xdr:rowOff>1947850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BF5B9F8-6849-476A-AD36-EB8C8A127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396" y="141431991"/>
          <a:ext cx="1419218" cy="13763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38104</xdr:colOff>
      <xdr:row>77</xdr:row>
      <xdr:rowOff>547702</xdr:rowOff>
    </xdr:from>
    <xdr:to>
      <xdr:col>0</xdr:col>
      <xdr:colOff>1476380</xdr:colOff>
      <xdr:row>77</xdr:row>
      <xdr:rowOff>1956052</xdr:rowOff>
    </xdr:to>
    <xdr:pic>
      <xdr:nvPicPr>
        <xdr:cNvPr id="60" name="Imagem 253">
          <a:extLst>
            <a:ext uri="{FF2B5EF4-FFF2-40B4-BE49-F238E27FC236}">
              <a16:creationId xmlns:a16="http://schemas.microsoft.com/office/drawing/2014/main" id="{8E095502-E0A8-467E-BAB8-5D5C3F56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51561815"/>
          <a:ext cx="1438276" cy="140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61481</xdr:colOff>
      <xdr:row>78</xdr:row>
      <xdr:rowOff>550734</xdr:rowOff>
    </xdr:from>
    <xdr:to>
      <xdr:col>0</xdr:col>
      <xdr:colOff>1476375</xdr:colOff>
      <xdr:row>78</xdr:row>
      <xdr:rowOff>1979837</xdr:rowOff>
    </xdr:to>
    <xdr:pic>
      <xdr:nvPicPr>
        <xdr:cNvPr id="61" name="Imagem 254">
          <a:extLst>
            <a:ext uri="{FF2B5EF4-FFF2-40B4-BE49-F238E27FC236}">
              <a16:creationId xmlns:a16="http://schemas.microsoft.com/office/drawing/2014/main" id="{7842CD31-E0E1-4BEF-8E1A-E2561EBD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1" y="154103259"/>
          <a:ext cx="1414894" cy="1429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66673</xdr:colOff>
      <xdr:row>63</xdr:row>
      <xdr:rowOff>879305</xdr:rowOff>
    </xdr:from>
    <xdr:to>
      <xdr:col>0</xdr:col>
      <xdr:colOff>1466848</xdr:colOff>
      <xdr:row>63</xdr:row>
      <xdr:rowOff>1623147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FEE7EDA-7943-43B6-BE4E-F63DF916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3" y="113817230"/>
          <a:ext cx="1400175" cy="743842"/>
        </a:xfrm>
        <a:prstGeom prst="rect">
          <a:avLst/>
        </a:prstGeom>
      </xdr:spPr>
    </xdr:pic>
    <xdr:clientData/>
  </xdr:twoCellAnchor>
  <xdr:twoCellAnchor editAs="oneCell">
    <xdr:from>
      <xdr:col>0</xdr:col>
      <xdr:colOff>63103</xdr:colOff>
      <xdr:row>64</xdr:row>
      <xdr:rowOff>823938</xdr:rowOff>
    </xdr:from>
    <xdr:to>
      <xdr:col>0</xdr:col>
      <xdr:colOff>1471614</xdr:colOff>
      <xdr:row>64</xdr:row>
      <xdr:rowOff>1690713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F40E80D-6B36-48A4-B086-1245CC66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103" y="116300276"/>
          <a:ext cx="140851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61013</xdr:colOff>
      <xdr:row>65</xdr:row>
      <xdr:rowOff>219096</xdr:rowOff>
    </xdr:from>
    <xdr:to>
      <xdr:col>0</xdr:col>
      <xdr:colOff>1471612</xdr:colOff>
      <xdr:row>65</xdr:row>
      <xdr:rowOff>2306785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251F490A-308F-4786-834A-79E91F6A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013" y="118233846"/>
          <a:ext cx="1410599" cy="2087689"/>
        </a:xfrm>
        <a:prstGeom prst="rect">
          <a:avLst/>
        </a:prstGeom>
      </xdr:spPr>
    </xdr:pic>
    <xdr:clientData/>
  </xdr:twoCellAnchor>
  <xdr:twoCellAnchor editAs="oneCell">
    <xdr:from>
      <xdr:col>0</xdr:col>
      <xdr:colOff>58436</xdr:colOff>
      <xdr:row>72</xdr:row>
      <xdr:rowOff>352441</xdr:rowOff>
    </xdr:from>
    <xdr:to>
      <xdr:col>0</xdr:col>
      <xdr:colOff>1469378</xdr:colOff>
      <xdr:row>72</xdr:row>
      <xdr:rowOff>2157430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587107DE-7BC6-4FE4-83FE-D632814D0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8436" y="138674491"/>
          <a:ext cx="1410942" cy="180498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75</xdr:row>
      <xdr:rowOff>1631391</xdr:rowOff>
    </xdr:from>
    <xdr:to>
      <xdr:col>0</xdr:col>
      <xdr:colOff>1447802</xdr:colOff>
      <xdr:row>75</xdr:row>
      <xdr:rowOff>2488373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A87FA7CB-44DB-41E5-8FDA-1CC8AC70A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47568679"/>
          <a:ext cx="1376365" cy="85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71434</xdr:colOff>
      <xdr:row>76</xdr:row>
      <xdr:rowOff>254800</xdr:rowOff>
    </xdr:from>
    <xdr:to>
      <xdr:col>0</xdr:col>
      <xdr:colOff>747703</xdr:colOff>
      <xdr:row>76</xdr:row>
      <xdr:rowOff>2314576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6039EFB4-8776-450D-8ED3-E3166654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362"/>
        <a:stretch/>
      </xdr:blipFill>
      <xdr:spPr bwMode="auto">
        <a:xfrm rot="5400000">
          <a:off x="-620319" y="149422253"/>
          <a:ext cx="2059776" cy="676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752475</xdr:colOff>
      <xdr:row>76</xdr:row>
      <xdr:rowOff>187223</xdr:rowOff>
    </xdr:from>
    <xdr:to>
      <xdr:col>0</xdr:col>
      <xdr:colOff>1466857</xdr:colOff>
      <xdr:row>76</xdr:row>
      <xdr:rowOff>2352674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25E11CF0-C335-44CD-BA67-9FA686765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72" b="5507"/>
        <a:stretch/>
      </xdr:blipFill>
      <xdr:spPr bwMode="auto">
        <a:xfrm rot="5400000">
          <a:off x="26940" y="149388458"/>
          <a:ext cx="2165451" cy="714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58450</xdr:colOff>
      <xdr:row>79</xdr:row>
      <xdr:rowOff>307186</xdr:rowOff>
    </xdr:from>
    <xdr:to>
      <xdr:col>0</xdr:col>
      <xdr:colOff>1465767</xdr:colOff>
      <xdr:row>79</xdr:row>
      <xdr:rowOff>2224095</xdr:rowOff>
    </xdr:to>
    <xdr:pic>
      <xdr:nvPicPr>
        <xdr:cNvPr id="67" name="Imagem 27">
          <a:extLst>
            <a:ext uri="{FF2B5EF4-FFF2-40B4-BE49-F238E27FC236}">
              <a16:creationId xmlns:a16="http://schemas.microsoft.com/office/drawing/2014/main" id="{1BD1315E-21A5-40B8-93A3-85CC0234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8333" r="45721" b="40794"/>
        <a:stretch>
          <a:fillRect/>
        </a:stretch>
      </xdr:blipFill>
      <xdr:spPr bwMode="auto">
        <a:xfrm>
          <a:off x="58450" y="156398124"/>
          <a:ext cx="1407317" cy="1916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61704</xdr:colOff>
      <xdr:row>46</xdr:row>
      <xdr:rowOff>457216</xdr:rowOff>
    </xdr:from>
    <xdr:ext cx="1405147" cy="2048347"/>
    <xdr:pic>
      <xdr:nvPicPr>
        <xdr:cNvPr id="84" name="Imagem 83">
          <a:extLst>
            <a:ext uri="{FF2B5EF4-FFF2-40B4-BE49-F238E27FC236}">
              <a16:creationId xmlns:a16="http://schemas.microsoft.com/office/drawing/2014/main" id="{CD5E1B41-2B2D-4071-BA9C-092C0C6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1704" y="81910254"/>
          <a:ext cx="1405147" cy="2048347"/>
        </a:xfrm>
        <a:prstGeom prst="rect">
          <a:avLst/>
        </a:prstGeom>
      </xdr:spPr>
    </xdr:pic>
    <xdr:clientData/>
  </xdr:oneCellAnchor>
  <xdr:twoCellAnchor editAs="oneCell">
    <xdr:from>
      <xdr:col>0</xdr:col>
      <xdr:colOff>794819</xdr:colOff>
      <xdr:row>75</xdr:row>
      <xdr:rowOff>57153</xdr:rowOff>
    </xdr:from>
    <xdr:to>
      <xdr:col>0</xdr:col>
      <xdr:colOff>1466852</xdr:colOff>
      <xdr:row>75</xdr:row>
      <xdr:rowOff>1766887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A0ED5339-A28B-48EF-8B4F-754EC63B2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9" r="25180"/>
        <a:stretch/>
      </xdr:blipFill>
      <xdr:spPr bwMode="auto">
        <a:xfrm>
          <a:off x="794819" y="145994441"/>
          <a:ext cx="672033" cy="170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747713</xdr:colOff>
      <xdr:row>80</xdr:row>
      <xdr:rowOff>66674</xdr:rowOff>
    </xdr:from>
    <xdr:to>
      <xdr:col>0</xdr:col>
      <xdr:colOff>1460490</xdr:colOff>
      <xdr:row>80</xdr:row>
      <xdr:rowOff>1842770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29E970EF-8583-4C5C-8165-D33FA4BF0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7198" t="1888" r="4990" b="2515"/>
        <a:stretch/>
      </xdr:blipFill>
      <xdr:spPr>
        <a:xfrm>
          <a:off x="747713" y="145727737"/>
          <a:ext cx="712777" cy="1776096"/>
        </a:xfrm>
        <a:prstGeom prst="rect">
          <a:avLst/>
        </a:prstGeom>
      </xdr:spPr>
    </xdr:pic>
    <xdr:clientData/>
  </xdr:twoCellAnchor>
  <xdr:twoCellAnchor editAs="oneCell">
    <xdr:from>
      <xdr:col>0</xdr:col>
      <xdr:colOff>54651</xdr:colOff>
      <xdr:row>80</xdr:row>
      <xdr:rowOff>1381126</xdr:rowOff>
    </xdr:from>
    <xdr:to>
      <xdr:col>0</xdr:col>
      <xdr:colOff>1471612</xdr:colOff>
      <xdr:row>80</xdr:row>
      <xdr:rowOff>2463781</xdr:rowOff>
    </xdr:to>
    <xdr:pic>
      <xdr:nvPicPr>
        <xdr:cNvPr id="91" name="Imagem 90" descr="ImageHandler (1) - homy">
          <a:extLst>
            <a:ext uri="{FF2B5EF4-FFF2-40B4-BE49-F238E27FC236}">
              <a16:creationId xmlns:a16="http://schemas.microsoft.com/office/drawing/2014/main" id="{F13CE27C-FC39-4B21-8B1A-9B96B530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7" t="18939" r="15095" b="18560"/>
        <a:stretch/>
      </xdr:blipFill>
      <xdr:spPr bwMode="auto">
        <a:xfrm>
          <a:off x="54651" y="160010476"/>
          <a:ext cx="1416961" cy="108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66682</xdr:colOff>
      <xdr:row>74</xdr:row>
      <xdr:rowOff>271117</xdr:rowOff>
    </xdr:from>
    <xdr:to>
      <xdr:col>0</xdr:col>
      <xdr:colOff>1452566</xdr:colOff>
      <xdr:row>74</xdr:row>
      <xdr:rowOff>2252004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B610FC4-2071-4159-9714-70565EF27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4437" t="5692" r="2229"/>
        <a:stretch/>
      </xdr:blipFill>
      <xdr:spPr>
        <a:xfrm>
          <a:off x="66682" y="143669992"/>
          <a:ext cx="1385884" cy="1980887"/>
        </a:xfrm>
        <a:prstGeom prst="rect">
          <a:avLst/>
        </a:prstGeom>
      </xdr:spPr>
    </xdr:pic>
    <xdr:clientData/>
  </xdr:twoCellAnchor>
  <xdr:twoCellAnchor editAs="oneCell">
    <xdr:from>
      <xdr:col>0</xdr:col>
      <xdr:colOff>219068</xdr:colOff>
      <xdr:row>11</xdr:row>
      <xdr:rowOff>67793</xdr:rowOff>
    </xdr:from>
    <xdr:to>
      <xdr:col>0</xdr:col>
      <xdr:colOff>1349349</xdr:colOff>
      <xdr:row>11</xdr:row>
      <xdr:rowOff>2471736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6BBEEB5C-E7A2-423B-B366-5875B895D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14429" t="2733" r="9109"/>
        <a:stretch/>
      </xdr:blipFill>
      <xdr:spPr>
        <a:xfrm>
          <a:off x="219068" y="3111031"/>
          <a:ext cx="1130281" cy="240394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38104</xdr:colOff>
      <xdr:row>39</xdr:row>
      <xdr:rowOff>766786</xdr:rowOff>
    </xdr:from>
    <xdr:to>
      <xdr:col>0</xdr:col>
      <xdr:colOff>1479040</xdr:colOff>
      <xdr:row>39</xdr:row>
      <xdr:rowOff>1738337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C5A64E6F-BD87-4B91-983B-BAF5ACBCE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4564" t="2362" r="1536" b="2605"/>
        <a:stretch/>
      </xdr:blipFill>
      <xdr:spPr>
        <a:xfrm>
          <a:off x="38104" y="62379249"/>
          <a:ext cx="1440936" cy="9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40</xdr:row>
      <xdr:rowOff>127232</xdr:rowOff>
    </xdr:from>
    <xdr:to>
      <xdr:col>0</xdr:col>
      <xdr:colOff>1472539</xdr:colOff>
      <xdr:row>40</xdr:row>
      <xdr:rowOff>876307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C60F8DD2-C491-45B3-A882-1662DD4B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198" y="64278107"/>
          <a:ext cx="1396341" cy="7490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42868</xdr:colOff>
      <xdr:row>40</xdr:row>
      <xdr:rowOff>900107</xdr:rowOff>
    </xdr:from>
    <xdr:to>
      <xdr:col>0</xdr:col>
      <xdr:colOff>1482548</xdr:colOff>
      <xdr:row>40</xdr:row>
      <xdr:rowOff>2357132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3FDA16E8-2944-4839-AFE7-9A5988240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2868" y="65050982"/>
          <a:ext cx="1439680" cy="1457025"/>
        </a:xfrm>
        <a:prstGeom prst="rect">
          <a:avLst/>
        </a:prstGeom>
      </xdr:spPr>
    </xdr:pic>
    <xdr:clientData/>
  </xdr:twoCellAnchor>
  <xdr:twoCellAnchor editAs="oneCell">
    <xdr:from>
      <xdr:col>0</xdr:col>
      <xdr:colOff>68535</xdr:colOff>
      <xdr:row>55</xdr:row>
      <xdr:rowOff>79295</xdr:rowOff>
    </xdr:from>
    <xdr:to>
      <xdr:col>0</xdr:col>
      <xdr:colOff>1481122</xdr:colOff>
      <xdr:row>55</xdr:row>
      <xdr:rowOff>1895479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AF63C06-A177-417A-86AF-BDA5D15E7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8535" y="89523808"/>
          <a:ext cx="1412587" cy="1816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23</xdr:row>
      <xdr:rowOff>909653</xdr:rowOff>
    </xdr:from>
    <xdr:to>
      <xdr:col>0</xdr:col>
      <xdr:colOff>1476691</xdr:colOff>
      <xdr:row>23</xdr:row>
      <xdr:rowOff>1590691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CA6A467E-F2FB-46AA-989E-F2B22C10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627" y="29337016"/>
          <a:ext cx="1429064" cy="681038"/>
        </a:xfrm>
        <a:prstGeom prst="rect">
          <a:avLst/>
        </a:prstGeom>
      </xdr:spPr>
    </xdr:pic>
    <xdr:clientData/>
  </xdr:twoCellAnchor>
  <xdr:twoCellAnchor editAs="oneCell">
    <xdr:from>
      <xdr:col>0</xdr:col>
      <xdr:colOff>67652</xdr:colOff>
      <xdr:row>25</xdr:row>
      <xdr:rowOff>290513</xdr:rowOff>
    </xdr:from>
    <xdr:to>
      <xdr:col>0</xdr:col>
      <xdr:colOff>1447800</xdr:colOff>
      <xdr:row>25</xdr:row>
      <xdr:rowOff>2240997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B828A90B-0950-440A-81A0-030B95C57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7652" y="33794701"/>
          <a:ext cx="1380148" cy="19504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66</xdr:row>
      <xdr:rowOff>833469</xdr:rowOff>
    </xdr:from>
    <xdr:to>
      <xdr:col>0</xdr:col>
      <xdr:colOff>1460114</xdr:colOff>
      <xdr:row>66</xdr:row>
      <xdr:rowOff>1680886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5B511EFF-413D-48F8-B468-21D378AD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6202" y="121386632"/>
          <a:ext cx="1383912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66684</xdr:colOff>
      <xdr:row>70</xdr:row>
      <xdr:rowOff>523871</xdr:rowOff>
    </xdr:from>
    <xdr:to>
      <xdr:col>0</xdr:col>
      <xdr:colOff>1456692</xdr:colOff>
      <xdr:row>70</xdr:row>
      <xdr:rowOff>2011424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F029B431-124A-4282-A9B5-71A30EFF9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684" y="131230684"/>
          <a:ext cx="1390008" cy="1487553"/>
        </a:xfrm>
        <a:prstGeom prst="rect">
          <a:avLst/>
        </a:prstGeom>
      </xdr:spPr>
    </xdr:pic>
    <xdr:clientData/>
  </xdr:twoCellAnchor>
  <xdr:twoCellAnchor editAs="oneCell">
    <xdr:from>
      <xdr:col>0</xdr:col>
      <xdr:colOff>61910</xdr:colOff>
      <xdr:row>67</xdr:row>
      <xdr:rowOff>581038</xdr:rowOff>
    </xdr:from>
    <xdr:to>
      <xdr:col>0</xdr:col>
      <xdr:colOff>1464112</xdr:colOff>
      <xdr:row>67</xdr:row>
      <xdr:rowOff>1934467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B10D9DFD-D6CF-4029-8A21-AF34AD9C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1910" y="123672613"/>
          <a:ext cx="1402202" cy="135342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28</xdr:row>
      <xdr:rowOff>481027</xdr:rowOff>
    </xdr:from>
    <xdr:to>
      <xdr:col>0</xdr:col>
      <xdr:colOff>1464088</xdr:colOff>
      <xdr:row>28</xdr:row>
      <xdr:rowOff>2037521</xdr:rowOff>
    </xdr:to>
    <xdr:pic>
      <xdr:nvPicPr>
        <xdr:cNvPr id="99" name="Imagem 137">
          <a:extLst>
            <a:ext uri="{FF2B5EF4-FFF2-40B4-BE49-F238E27FC236}">
              <a16:creationId xmlns:a16="http://schemas.microsoft.com/office/drawing/2014/main" id="{32074F9C-482D-4CDA-8497-169DD23CA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25" t="12016" r="20325" b="16737"/>
        <a:stretch>
          <a:fillRect/>
        </a:stretch>
      </xdr:blipFill>
      <xdr:spPr bwMode="auto">
        <a:xfrm>
          <a:off x="71436" y="41600452"/>
          <a:ext cx="1392652" cy="1556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71439</xdr:colOff>
      <xdr:row>27</xdr:row>
      <xdr:rowOff>497508</xdr:rowOff>
    </xdr:from>
    <xdr:to>
      <xdr:col>0</xdr:col>
      <xdr:colOff>1471613</xdr:colOff>
      <xdr:row>27</xdr:row>
      <xdr:rowOff>2047963</xdr:rowOff>
    </xdr:to>
    <xdr:pic>
      <xdr:nvPicPr>
        <xdr:cNvPr id="68" name="Imagem 67" descr="3 Rolos Papel Toalha Bobina Scott - Kimberly Clark - R$ 149,99 em ...">
          <a:extLst>
            <a:ext uri="{FF2B5EF4-FFF2-40B4-BE49-F238E27FC236}">
              <a16:creationId xmlns:a16="http://schemas.microsoft.com/office/drawing/2014/main" id="{813F0D79-FFC4-44E4-9919-D9AC460CE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9" t="3777" r="8222" b="2223"/>
        <a:stretch/>
      </xdr:blipFill>
      <xdr:spPr bwMode="auto">
        <a:xfrm>
          <a:off x="71439" y="38802296"/>
          <a:ext cx="1400174" cy="15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61915</xdr:colOff>
      <xdr:row>55</xdr:row>
      <xdr:rowOff>1471612</xdr:rowOff>
    </xdr:from>
    <xdr:to>
      <xdr:col>0</xdr:col>
      <xdr:colOff>1470213</xdr:colOff>
      <xdr:row>55</xdr:row>
      <xdr:rowOff>2514118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66C1C403-C80D-4AED-97C8-3CD36426D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915" y="90916125"/>
          <a:ext cx="1408298" cy="10425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476250</xdr:colOff>
      <xdr:row>44</xdr:row>
      <xdr:rowOff>381000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13427864-A75B-49C4-9A73-46B8EFD11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71489888"/>
          <a:ext cx="4762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44</xdr:row>
      <xdr:rowOff>839144</xdr:rowOff>
    </xdr:from>
    <xdr:to>
      <xdr:col>0</xdr:col>
      <xdr:colOff>1475238</xdr:colOff>
      <xdr:row>44</xdr:row>
      <xdr:rowOff>1737734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2B109CA7-9EC8-4181-89EE-B41B8FC7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7625" y="72605257"/>
          <a:ext cx="1427613" cy="89859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38103</xdr:colOff>
      <xdr:row>61</xdr:row>
      <xdr:rowOff>962189</xdr:rowOff>
    </xdr:from>
    <xdr:to>
      <xdr:col>0</xdr:col>
      <xdr:colOff>1485903</xdr:colOff>
      <xdr:row>61</xdr:row>
      <xdr:rowOff>1566859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300D99B-3292-412D-B41A-3C5F12E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8103" y="108823289"/>
          <a:ext cx="1447800" cy="60467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62</xdr:row>
      <xdr:rowOff>585807</xdr:rowOff>
    </xdr:from>
    <xdr:to>
      <xdr:col>0</xdr:col>
      <xdr:colOff>1462088</xdr:colOff>
      <xdr:row>62</xdr:row>
      <xdr:rowOff>1959527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11D86BB6-DC71-41CC-8ED0-457D4E495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5029" r="5077"/>
        <a:stretch/>
      </xdr:blipFill>
      <xdr:spPr>
        <a:xfrm>
          <a:off x="66676" y="110985320"/>
          <a:ext cx="1395412" cy="137372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41</xdr:row>
      <xdr:rowOff>109539</xdr:rowOff>
    </xdr:from>
    <xdr:to>
      <xdr:col>0</xdr:col>
      <xdr:colOff>1478570</xdr:colOff>
      <xdr:row>41</xdr:row>
      <xdr:rowOff>2433053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97861F5F-02C8-48A6-977D-420EE425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625" y="66522602"/>
          <a:ext cx="1430945" cy="2323514"/>
        </a:xfrm>
        <a:prstGeom prst="rect">
          <a:avLst/>
        </a:prstGeom>
      </xdr:spPr>
    </xdr:pic>
    <xdr:clientData/>
  </xdr:twoCellAnchor>
  <xdr:twoCellAnchor editAs="oneCell">
    <xdr:from>
      <xdr:col>0</xdr:col>
      <xdr:colOff>56732</xdr:colOff>
      <xdr:row>43</xdr:row>
      <xdr:rowOff>724688</xdr:rowOff>
    </xdr:from>
    <xdr:to>
      <xdr:col>0</xdr:col>
      <xdr:colOff>1466850</xdr:colOff>
      <xdr:row>43</xdr:row>
      <xdr:rowOff>1819255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96884634-F7CC-4626-A036-B8A73479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6732" y="69952388"/>
          <a:ext cx="1410118" cy="1094567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89</xdr:row>
      <xdr:rowOff>80964</xdr:rowOff>
    </xdr:from>
    <xdr:to>
      <xdr:col>7</xdr:col>
      <xdr:colOff>19211</xdr:colOff>
      <xdr:row>111</xdr:row>
      <xdr:rowOff>128620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96692E37-780C-41A8-9EEA-17152E6A6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7148" y="159834264"/>
          <a:ext cx="6896263" cy="4029106"/>
        </a:xfrm>
        <a:prstGeom prst="rect">
          <a:avLst/>
        </a:prstGeom>
      </xdr:spPr>
    </xdr:pic>
    <xdr:clientData/>
  </xdr:twoCellAnchor>
  <xdr:twoCellAnchor editAs="oneCell">
    <xdr:from>
      <xdr:col>7</xdr:col>
      <xdr:colOff>33339</xdr:colOff>
      <xdr:row>88</xdr:row>
      <xdr:rowOff>150891</xdr:rowOff>
    </xdr:from>
    <xdr:to>
      <xdr:col>18</xdr:col>
      <xdr:colOff>29446</xdr:colOff>
      <xdr:row>111</xdr:row>
      <xdr:rowOff>129070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D6DD5194-A95B-4205-9750-094B97651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953252" y="159723216"/>
          <a:ext cx="6816007" cy="4140604"/>
        </a:xfrm>
        <a:prstGeom prst="rect">
          <a:avLst/>
        </a:prstGeom>
      </xdr:spPr>
    </xdr:pic>
    <xdr:clientData/>
  </xdr:twoCellAnchor>
  <xdr:twoCellAnchor editAs="oneCell">
    <xdr:from>
      <xdr:col>0</xdr:col>
      <xdr:colOff>52391</xdr:colOff>
      <xdr:row>42</xdr:row>
      <xdr:rowOff>414374</xdr:rowOff>
    </xdr:from>
    <xdr:to>
      <xdr:col>0</xdr:col>
      <xdr:colOff>1447802</xdr:colOff>
      <xdr:row>42</xdr:row>
      <xdr:rowOff>2120893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FCA7AFFB-FE95-4BD6-9533-4776C2C6E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391" y="69808762"/>
          <a:ext cx="1395411" cy="17065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16</xdr:row>
      <xdr:rowOff>245649</xdr:rowOff>
    </xdr:from>
    <xdr:to>
      <xdr:col>0</xdr:col>
      <xdr:colOff>1438274</xdr:colOff>
      <xdr:row>16</xdr:row>
      <xdr:rowOff>2301313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957E119C-718C-459B-B91A-C6F11E532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1437" y="13609224"/>
          <a:ext cx="1366837" cy="2055664"/>
        </a:xfrm>
        <a:prstGeom prst="rect">
          <a:avLst/>
        </a:prstGeom>
      </xdr:spPr>
    </xdr:pic>
    <xdr:clientData/>
  </xdr:twoCellAnchor>
  <xdr:twoCellAnchor editAs="oneCell">
    <xdr:from>
      <xdr:col>3</xdr:col>
      <xdr:colOff>57125</xdr:colOff>
      <xdr:row>42</xdr:row>
      <xdr:rowOff>2014540</xdr:rowOff>
    </xdr:from>
    <xdr:to>
      <xdr:col>3</xdr:col>
      <xdr:colOff>1068567</xdr:colOff>
      <xdr:row>42</xdr:row>
      <xdr:rowOff>2490790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2584770F-DA35-40B8-86FE-C41E68DF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419450" y="71408928"/>
          <a:ext cx="101144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157157</xdr:colOff>
      <xdr:row>10</xdr:row>
      <xdr:rowOff>100019</xdr:rowOff>
    </xdr:from>
    <xdr:to>
      <xdr:col>0</xdr:col>
      <xdr:colOff>1396180</xdr:colOff>
      <xdr:row>10</xdr:row>
      <xdr:rowOff>2476506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93EF9F68-C86C-4969-9E21-373647B4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57157" y="2776544"/>
          <a:ext cx="1239023" cy="2376487"/>
        </a:xfrm>
        <a:prstGeom prst="rect">
          <a:avLst/>
        </a:prstGeom>
      </xdr:spPr>
    </xdr:pic>
    <xdr:clientData/>
  </xdr:twoCellAnchor>
  <xdr:twoCellAnchor editAs="oneCell">
    <xdr:from>
      <xdr:col>0</xdr:col>
      <xdr:colOff>166669</xdr:colOff>
      <xdr:row>30</xdr:row>
      <xdr:rowOff>56342</xdr:rowOff>
    </xdr:from>
    <xdr:to>
      <xdr:col>0</xdr:col>
      <xdr:colOff>976295</xdr:colOff>
      <xdr:row>30</xdr:row>
      <xdr:rowOff>2503988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CA08E47C-D0D7-4FC8-8D3C-411DE9C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6669" y="1456517"/>
          <a:ext cx="809626" cy="2447646"/>
        </a:xfrm>
        <a:prstGeom prst="rect">
          <a:avLst/>
        </a:prstGeom>
      </xdr:spPr>
    </xdr:pic>
    <xdr:clientData/>
  </xdr:twoCellAnchor>
  <xdr:twoCellAnchor editAs="oneCell">
    <xdr:from>
      <xdr:col>0</xdr:col>
      <xdr:colOff>61902</xdr:colOff>
      <xdr:row>33</xdr:row>
      <xdr:rowOff>61905</xdr:rowOff>
    </xdr:from>
    <xdr:to>
      <xdr:col>0</xdr:col>
      <xdr:colOff>1066789</xdr:colOff>
      <xdr:row>33</xdr:row>
      <xdr:rowOff>2480157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B7E774BE-65A7-4F30-8202-B0DDF7548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1902" y="9077318"/>
          <a:ext cx="1004887" cy="2418252"/>
        </a:xfrm>
        <a:prstGeom prst="rect">
          <a:avLst/>
        </a:prstGeom>
      </xdr:spPr>
    </xdr:pic>
    <xdr:clientData/>
  </xdr:twoCellAnchor>
  <xdr:twoCellAnchor editAs="oneCell">
    <xdr:from>
      <xdr:col>0</xdr:col>
      <xdr:colOff>42839</xdr:colOff>
      <xdr:row>31</xdr:row>
      <xdr:rowOff>38101</xdr:rowOff>
    </xdr:from>
    <xdr:to>
      <xdr:col>0</xdr:col>
      <xdr:colOff>1070317</xdr:colOff>
      <xdr:row>31</xdr:row>
      <xdr:rowOff>2490789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C9FE09C1-2AB0-42B2-BC69-B9D0D2A3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2839" y="3976689"/>
          <a:ext cx="1027478" cy="24526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57156</xdr:colOff>
      <xdr:row>32</xdr:row>
      <xdr:rowOff>66681</xdr:rowOff>
    </xdr:from>
    <xdr:to>
      <xdr:col>0</xdr:col>
      <xdr:colOff>1038697</xdr:colOff>
      <xdr:row>32</xdr:row>
      <xdr:rowOff>2493099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70A32BA5-6A64-4D5E-AD88-3067D9FE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7156" y="6543681"/>
          <a:ext cx="981541" cy="242641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36</xdr:row>
      <xdr:rowOff>61911</xdr:rowOff>
    </xdr:from>
    <xdr:to>
      <xdr:col>0</xdr:col>
      <xdr:colOff>941226</xdr:colOff>
      <xdr:row>36</xdr:row>
      <xdr:rowOff>2471129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75DA81F5-D700-4918-9674-73BBFB4BF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42877" y="16692561"/>
          <a:ext cx="798349" cy="240921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37</xdr:row>
      <xdr:rowOff>33337</xdr:rowOff>
    </xdr:from>
    <xdr:to>
      <xdr:col>0</xdr:col>
      <xdr:colOff>966399</xdr:colOff>
      <xdr:row>37</xdr:row>
      <xdr:rowOff>2504493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5AEA5EDA-9B0E-4762-8F64-41E99D5CA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r="61557"/>
        <a:stretch/>
      </xdr:blipFill>
      <xdr:spPr>
        <a:xfrm>
          <a:off x="152400" y="19202400"/>
          <a:ext cx="813999" cy="2471156"/>
        </a:xfrm>
        <a:prstGeom prst="rect">
          <a:avLst/>
        </a:prstGeom>
      </xdr:spPr>
    </xdr:pic>
    <xdr:clientData/>
  </xdr:twoCellAnchor>
  <xdr:twoCellAnchor editAs="oneCell">
    <xdr:from>
      <xdr:col>0</xdr:col>
      <xdr:colOff>187630</xdr:colOff>
      <xdr:row>34</xdr:row>
      <xdr:rowOff>50783</xdr:rowOff>
    </xdr:from>
    <xdr:to>
      <xdr:col>0</xdr:col>
      <xdr:colOff>933450</xdr:colOff>
      <xdr:row>34</xdr:row>
      <xdr:rowOff>2495550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5D80F826-7AD8-439F-9157-FBC92155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7630" y="11604608"/>
          <a:ext cx="745820" cy="244476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35</xdr:row>
      <xdr:rowOff>52388</xdr:rowOff>
    </xdr:from>
    <xdr:to>
      <xdr:col>0</xdr:col>
      <xdr:colOff>917538</xdr:colOff>
      <xdr:row>35</xdr:row>
      <xdr:rowOff>2495550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BE9AC57A-2890-424D-811B-4BC6865E3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r="31689"/>
        <a:stretch/>
      </xdr:blipFill>
      <xdr:spPr>
        <a:xfrm>
          <a:off x="171451" y="14144626"/>
          <a:ext cx="746087" cy="2443162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13</xdr:row>
      <xdr:rowOff>14289</xdr:rowOff>
    </xdr:from>
    <xdr:to>
      <xdr:col>0</xdr:col>
      <xdr:colOff>999842</xdr:colOff>
      <xdr:row>13</xdr:row>
      <xdr:rowOff>1219201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CF6763D1-F0BC-4829-BBB6-920F9770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28625" y="10210802"/>
          <a:ext cx="571217" cy="12049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</xdr:row>
      <xdr:rowOff>1309688</xdr:rowOff>
    </xdr:from>
    <xdr:to>
      <xdr:col>0</xdr:col>
      <xdr:colOff>938395</xdr:colOff>
      <xdr:row>13</xdr:row>
      <xdr:rowOff>2471737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9C43C5D-F615-47B5-AD24-623D3A41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" y="11506201"/>
          <a:ext cx="890770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1000126</xdr:colOff>
      <xdr:row>13</xdr:row>
      <xdr:rowOff>1328313</xdr:rowOff>
    </xdr:from>
    <xdr:to>
      <xdr:col>0</xdr:col>
      <xdr:colOff>1502674</xdr:colOff>
      <xdr:row>13</xdr:row>
      <xdr:rowOff>2442835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70A8F214-9AAE-40F9-98A9-31723B53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000126" y="11524826"/>
          <a:ext cx="502548" cy="11145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17</xdr:row>
      <xdr:rowOff>105833</xdr:rowOff>
    </xdr:from>
    <xdr:to>
      <xdr:col>0</xdr:col>
      <xdr:colOff>1475615</xdr:colOff>
      <xdr:row>17</xdr:row>
      <xdr:rowOff>2438095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C56F96AE-3913-4770-81A5-627260DA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3504" y="20089283"/>
          <a:ext cx="1412111" cy="233226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740833</xdr:colOff>
      <xdr:row>17</xdr:row>
      <xdr:rowOff>804332</xdr:rowOff>
    </xdr:from>
    <xdr:to>
      <xdr:col>0</xdr:col>
      <xdr:colOff>1142918</xdr:colOff>
      <xdr:row>17</xdr:row>
      <xdr:rowOff>942083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B49F3943-BA2A-4C88-BB65-B0385E2A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40833" y="20787782"/>
          <a:ext cx="402085" cy="137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F9774-6BBB-44C9-A882-E777C8E4F8CD}">
  <dimension ref="A1:R113"/>
  <sheetViews>
    <sheetView tabSelected="1" zoomScaleNormal="100" zoomScaleSheetLayoutView="100" workbookViewId="0">
      <pane ySplit="2" topLeftCell="A4" activePane="bottomLeft" state="frozen"/>
      <selection pane="bottomLeft" activeCell="L82" sqref="L82"/>
    </sheetView>
  </sheetViews>
  <sheetFormatPr defaultColWidth="9" defaultRowHeight="14.25" x14ac:dyDescent="0.45"/>
  <cols>
    <col min="1" max="1" width="21.265625" style="9" customWidth="1"/>
    <col min="2" max="2" width="7.33203125" style="90" customWidth="1"/>
    <col min="3" max="3" width="16.1328125" style="89" customWidth="1"/>
    <col min="4" max="4" width="29" style="91" customWidth="1"/>
    <col min="5" max="5" width="8.796875" style="10" customWidth="1"/>
    <col min="6" max="6" width="7.33203125" style="10" bestFit="1" customWidth="1"/>
    <col min="7" max="7" width="7.19921875" style="92" customWidth="1"/>
    <col min="8" max="8" width="2.86328125" style="93" bestFit="1" customWidth="1"/>
    <col min="9" max="9" width="8.3984375" style="94" customWidth="1"/>
    <col min="10" max="10" width="9.1328125" style="95" bestFit="1" customWidth="1"/>
    <col min="11" max="11" width="9.06640625" style="96" customWidth="1"/>
    <col min="12" max="12" width="9.73046875" style="97" customWidth="1"/>
    <col min="13" max="13" width="9.33203125" style="98" customWidth="1"/>
    <col min="14" max="14" width="8.59765625" style="99" customWidth="1"/>
    <col min="15" max="15" width="10.265625" style="96" customWidth="1"/>
    <col min="16" max="16" width="9.73046875" style="96" customWidth="1"/>
    <col min="17" max="17" width="9.6640625" style="96" customWidth="1"/>
    <col min="18" max="18" width="8.6640625" style="100" customWidth="1"/>
    <col min="19" max="16384" width="9" style="9"/>
  </cols>
  <sheetData>
    <row r="1" spans="1:18" s="10" customFormat="1" ht="23.65" customHeight="1" thickBot="1" x14ac:dyDescent="0.5">
      <c r="A1" s="174" t="s">
        <v>249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3">
        <v>44025</v>
      </c>
      <c r="Q1" s="173"/>
      <c r="R1" s="116">
        <v>0.33958333333333335</v>
      </c>
    </row>
    <row r="2" spans="1:18" s="20" customFormat="1" ht="63.75" thickTop="1" thickBot="1" x14ac:dyDescent="0.5">
      <c r="A2" s="12" t="s">
        <v>171</v>
      </c>
      <c r="B2" s="13" t="s">
        <v>170</v>
      </c>
      <c r="C2" s="13" t="s">
        <v>169</v>
      </c>
      <c r="D2" s="13" t="s">
        <v>67</v>
      </c>
      <c r="E2" s="13" t="s">
        <v>164</v>
      </c>
      <c r="F2" s="14" t="s">
        <v>165</v>
      </c>
      <c r="G2" s="15" t="s">
        <v>166</v>
      </c>
      <c r="H2" s="16" t="s">
        <v>159</v>
      </c>
      <c r="I2" s="15" t="s">
        <v>168</v>
      </c>
      <c r="J2" s="15" t="s">
        <v>167</v>
      </c>
      <c r="K2" s="15" t="s">
        <v>172</v>
      </c>
      <c r="L2" s="13" t="s">
        <v>177</v>
      </c>
      <c r="M2" s="17" t="s">
        <v>173</v>
      </c>
      <c r="N2" s="15" t="s">
        <v>174</v>
      </c>
      <c r="O2" s="18" t="s">
        <v>175</v>
      </c>
      <c r="P2" s="15" t="s">
        <v>167</v>
      </c>
      <c r="Q2" s="15" t="s">
        <v>172</v>
      </c>
      <c r="R2" s="19" t="s">
        <v>176</v>
      </c>
    </row>
    <row r="3" spans="1:18" s="20" customFormat="1" ht="18.399999999999999" thickBot="1" x14ac:dyDescent="0.5">
      <c r="A3" s="140" t="s">
        <v>178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2"/>
    </row>
    <row r="4" spans="1:18" s="11" customFormat="1" ht="15" customHeight="1" thickTop="1" thickBot="1" x14ac:dyDescent="0.5">
      <c r="A4" s="106" t="s">
        <v>48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4"/>
      <c r="N4" s="106" t="s">
        <v>49</v>
      </c>
      <c r="O4" s="143"/>
      <c r="P4" s="143"/>
      <c r="Q4" s="143"/>
      <c r="R4" s="144"/>
    </row>
    <row r="5" spans="1:18" s="11" customFormat="1" ht="15" customHeight="1" thickTop="1" thickBot="1" x14ac:dyDescent="0.5">
      <c r="A5" s="106" t="s">
        <v>50</v>
      </c>
      <c r="B5" s="143"/>
      <c r="C5" s="143"/>
      <c r="D5" s="143"/>
      <c r="E5" s="143"/>
      <c r="F5" s="143"/>
      <c r="G5" s="143"/>
      <c r="H5" s="143"/>
      <c r="I5" s="144"/>
      <c r="J5" s="106" t="s">
        <v>51</v>
      </c>
      <c r="K5" s="143"/>
      <c r="L5" s="143"/>
      <c r="M5" s="143"/>
      <c r="N5" s="143"/>
      <c r="O5" s="143"/>
      <c r="P5" s="143"/>
      <c r="Q5" s="143"/>
      <c r="R5" s="144"/>
    </row>
    <row r="6" spans="1:18" s="11" customFormat="1" ht="15" customHeight="1" thickTop="1" thickBot="1" x14ac:dyDescent="0.5">
      <c r="A6" s="106" t="s">
        <v>52</v>
      </c>
      <c r="B6" s="171"/>
      <c r="C6" s="172"/>
      <c r="D6" s="106" t="s">
        <v>95</v>
      </c>
      <c r="E6" s="143"/>
      <c r="F6" s="143"/>
      <c r="G6" s="143"/>
      <c r="H6" s="143"/>
      <c r="I6" s="143"/>
      <c r="J6" s="143"/>
      <c r="K6" s="143"/>
      <c r="L6" s="144"/>
      <c r="M6" s="107" t="s">
        <v>53</v>
      </c>
      <c r="N6" s="143"/>
      <c r="O6" s="144"/>
      <c r="P6" s="107" t="s">
        <v>54</v>
      </c>
      <c r="Q6" s="145"/>
      <c r="R6" s="146"/>
    </row>
    <row r="7" spans="1:18" s="11" customFormat="1" ht="15" customHeight="1" thickTop="1" thickBot="1" x14ac:dyDescent="0.5">
      <c r="A7" s="107" t="s">
        <v>96</v>
      </c>
      <c r="B7" s="184"/>
      <c r="C7" s="184"/>
      <c r="D7" s="185"/>
      <c r="E7" s="107" t="s">
        <v>55</v>
      </c>
      <c r="F7" s="184"/>
      <c r="G7" s="184"/>
      <c r="H7" s="185"/>
      <c r="I7" s="106" t="s">
        <v>56</v>
      </c>
      <c r="J7" s="143"/>
      <c r="K7" s="144"/>
      <c r="L7" s="106" t="s">
        <v>57</v>
      </c>
      <c r="M7" s="167"/>
      <c r="N7" s="167"/>
      <c r="O7" s="167"/>
      <c r="P7" s="167"/>
      <c r="Q7" s="167"/>
      <c r="R7" s="168"/>
    </row>
    <row r="8" spans="1:18" s="117" customFormat="1" ht="15" customHeight="1" thickTop="1" thickBot="1" x14ac:dyDescent="0.5">
      <c r="A8" s="152" t="s">
        <v>208</v>
      </c>
      <c r="B8" s="153"/>
      <c r="C8" s="153"/>
      <c r="D8" s="153"/>
      <c r="E8" s="153"/>
      <c r="F8" s="154"/>
      <c r="G8" s="152" t="s">
        <v>209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4"/>
    </row>
    <row r="9" spans="1:18" s="117" customFormat="1" ht="11.25" thickTop="1" thickBot="1" x14ac:dyDescent="0.5">
      <c r="A9" s="161" t="s">
        <v>213</v>
      </c>
      <c r="B9" s="162"/>
      <c r="C9" s="162"/>
      <c r="D9" s="162"/>
      <c r="E9" s="162"/>
      <c r="F9" s="163"/>
      <c r="G9" s="155" t="s">
        <v>210</v>
      </c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7"/>
    </row>
    <row r="10" spans="1:18" s="117" customFormat="1" ht="11.25" thickTop="1" thickBot="1" x14ac:dyDescent="0.5">
      <c r="A10" s="164" t="s">
        <v>212</v>
      </c>
      <c r="B10" s="165"/>
      <c r="C10" s="165"/>
      <c r="D10" s="165"/>
      <c r="E10" s="165"/>
      <c r="F10" s="166"/>
      <c r="G10" s="158" t="s">
        <v>211</v>
      </c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60"/>
    </row>
    <row r="11" spans="1:18" s="30" customFormat="1" ht="200" customHeight="1" thickTop="1" thickBot="1" x14ac:dyDescent="0.5">
      <c r="A11" s="21"/>
      <c r="B11" s="108" t="s">
        <v>194</v>
      </c>
      <c r="C11" s="101" t="s">
        <v>182</v>
      </c>
      <c r="D11" s="102" t="s">
        <v>181</v>
      </c>
      <c r="E11" s="103">
        <v>1</v>
      </c>
      <c r="F11" s="104"/>
      <c r="G11" s="129">
        <v>4.95</v>
      </c>
      <c r="H11" s="24">
        <v>0.06</v>
      </c>
      <c r="I11" s="25">
        <f t="shared" ref="I11" si="0">(G11*H11)+G11</f>
        <v>5.2469999999999999</v>
      </c>
      <c r="J11" s="26">
        <f t="shared" ref="J11" si="1">F11*G11</f>
        <v>0</v>
      </c>
      <c r="K11" s="27">
        <f>J11+(J11*H11)</f>
        <v>0</v>
      </c>
      <c r="L11" s="22">
        <v>12</v>
      </c>
      <c r="M11" s="1"/>
      <c r="N11" s="23">
        <f t="shared" ref="N11:N17" si="2">(G11*0.9)*L11</f>
        <v>53.46</v>
      </c>
      <c r="O11" s="28">
        <f>N11/L11</f>
        <v>4.4550000000000001</v>
      </c>
      <c r="P11" s="26">
        <f t="shared" ref="P11" si="3">M11*N11</f>
        <v>0</v>
      </c>
      <c r="Q11" s="29">
        <f>P11+(P11*H11)</f>
        <v>0</v>
      </c>
      <c r="R11" s="134" t="s">
        <v>241</v>
      </c>
    </row>
    <row r="12" spans="1:18" s="30" customFormat="1" ht="200" customHeight="1" thickTop="1" thickBot="1" x14ac:dyDescent="0.5">
      <c r="A12" s="21"/>
      <c r="B12" s="109" t="s">
        <v>195</v>
      </c>
      <c r="C12" s="101" t="s">
        <v>183</v>
      </c>
      <c r="D12" s="102" t="s">
        <v>181</v>
      </c>
      <c r="E12" s="103">
        <v>1</v>
      </c>
      <c r="F12" s="104"/>
      <c r="G12" s="130">
        <v>6.75</v>
      </c>
      <c r="H12" s="24">
        <v>0.06</v>
      </c>
      <c r="I12" s="25">
        <f t="shared" ref="I12" si="4">(G12*H12)+G12</f>
        <v>7.1550000000000002</v>
      </c>
      <c r="J12" s="26">
        <f t="shared" ref="J12" si="5">F12*G12</f>
        <v>0</v>
      </c>
      <c r="K12" s="27">
        <f>J12+(J12*H12)</f>
        <v>0</v>
      </c>
      <c r="L12" s="22">
        <v>12</v>
      </c>
      <c r="M12" s="1"/>
      <c r="N12" s="23">
        <f t="shared" si="2"/>
        <v>72.900000000000006</v>
      </c>
      <c r="O12" s="28">
        <f>N12/L12</f>
        <v>6.0750000000000002</v>
      </c>
      <c r="P12" s="26">
        <f t="shared" ref="P12:P29" si="6">M12*N12</f>
        <v>0</v>
      </c>
      <c r="Q12" s="29">
        <f>P12+(P12*H12)</f>
        <v>0</v>
      </c>
      <c r="R12" s="134" t="s">
        <v>241</v>
      </c>
    </row>
    <row r="13" spans="1:18" ht="200" customHeight="1" thickTop="1" thickBot="1" x14ac:dyDescent="0.5">
      <c r="A13" s="31"/>
      <c r="B13" s="109" t="s">
        <v>6</v>
      </c>
      <c r="C13" s="32" t="s">
        <v>105</v>
      </c>
      <c r="D13" s="33" t="s">
        <v>179</v>
      </c>
      <c r="E13" s="34">
        <v>1</v>
      </c>
      <c r="F13" s="2"/>
      <c r="G13" s="130">
        <v>15.45</v>
      </c>
      <c r="H13" s="36">
        <v>0.23</v>
      </c>
      <c r="I13" s="37">
        <f t="shared" ref="I13:I22" si="7">(G13*H13)+G13</f>
        <v>19.003499999999999</v>
      </c>
      <c r="J13" s="37">
        <f t="shared" ref="J13:J22" si="8">F13*G13</f>
        <v>0</v>
      </c>
      <c r="K13" s="27">
        <f t="shared" ref="K13:K29" si="9">J13+(J13*H13)</f>
        <v>0</v>
      </c>
      <c r="L13" s="34">
        <v>12</v>
      </c>
      <c r="M13" s="3"/>
      <c r="N13" s="35">
        <f t="shared" si="2"/>
        <v>166.85999999999999</v>
      </c>
      <c r="O13" s="28">
        <f>N13/L13</f>
        <v>13.904999999999999</v>
      </c>
      <c r="P13" s="37">
        <f t="shared" si="6"/>
        <v>0</v>
      </c>
      <c r="Q13" s="29">
        <f t="shared" ref="Q13:Q29" si="10">P13+(P13*H13)</f>
        <v>0</v>
      </c>
      <c r="R13" s="134" t="s">
        <v>241</v>
      </c>
    </row>
    <row r="14" spans="1:18" ht="200" customHeight="1" thickTop="1" thickBot="1" x14ac:dyDescent="0.5">
      <c r="A14" s="31"/>
      <c r="B14" s="109" t="s">
        <v>243</v>
      </c>
      <c r="C14" s="38" t="s">
        <v>245</v>
      </c>
      <c r="D14" s="33" t="s">
        <v>244</v>
      </c>
      <c r="E14" s="34">
        <v>1</v>
      </c>
      <c r="F14" s="2"/>
      <c r="G14" s="130">
        <v>124.95</v>
      </c>
      <c r="H14" s="36"/>
      <c r="I14" s="37">
        <f t="shared" ref="I14" si="11">(G14*H14)+G14</f>
        <v>124.95</v>
      </c>
      <c r="J14" s="37">
        <f t="shared" ref="J14" si="12">F14*G14</f>
        <v>0</v>
      </c>
      <c r="K14" s="27">
        <f t="shared" ref="K14" si="13">J14+(J14*H14)</f>
        <v>0</v>
      </c>
      <c r="L14" s="34">
        <v>12</v>
      </c>
      <c r="M14" s="3"/>
      <c r="N14" s="35">
        <f t="shared" ref="N14" si="14">(G14*0.9)*L14</f>
        <v>1349.46</v>
      </c>
      <c r="O14" s="28">
        <f t="shared" ref="O14" si="15">N14/L14</f>
        <v>112.455</v>
      </c>
      <c r="P14" s="37">
        <f t="shared" ref="P14" si="16">M14*N14</f>
        <v>0</v>
      </c>
      <c r="Q14" s="29">
        <f t="shared" ref="Q14" si="17">P14+(P14*H14)</f>
        <v>0</v>
      </c>
      <c r="R14" s="134" t="s">
        <v>241</v>
      </c>
    </row>
    <row r="15" spans="1:18" ht="200" customHeight="1" thickTop="1" thickBot="1" x14ac:dyDescent="0.5">
      <c r="A15" s="31"/>
      <c r="B15" s="109" t="s">
        <v>11</v>
      </c>
      <c r="C15" s="38" t="s">
        <v>106</v>
      </c>
      <c r="D15" s="33" t="s">
        <v>77</v>
      </c>
      <c r="E15" s="34">
        <v>1</v>
      </c>
      <c r="F15" s="2"/>
      <c r="G15" s="130">
        <v>74.95</v>
      </c>
      <c r="H15" s="36">
        <v>0.23</v>
      </c>
      <c r="I15" s="37">
        <f t="shared" si="7"/>
        <v>92.188500000000005</v>
      </c>
      <c r="J15" s="37">
        <f t="shared" si="8"/>
        <v>0</v>
      </c>
      <c r="K15" s="27">
        <f t="shared" si="9"/>
        <v>0</v>
      </c>
      <c r="L15" s="34">
        <v>12</v>
      </c>
      <c r="M15" s="3"/>
      <c r="N15" s="35">
        <f t="shared" si="2"/>
        <v>809.46</v>
      </c>
      <c r="O15" s="28">
        <f t="shared" ref="O15:O29" si="18">N15/L15</f>
        <v>67.454999999999998</v>
      </c>
      <c r="P15" s="37">
        <f t="shared" si="6"/>
        <v>0</v>
      </c>
      <c r="Q15" s="29">
        <f t="shared" si="10"/>
        <v>0</v>
      </c>
      <c r="R15" s="134" t="s">
        <v>241</v>
      </c>
    </row>
    <row r="16" spans="1:18" ht="200" customHeight="1" thickTop="1" thickBot="1" x14ac:dyDescent="0.5">
      <c r="A16" s="31"/>
      <c r="B16" s="109" t="s">
        <v>196</v>
      </c>
      <c r="C16" s="38" t="s">
        <v>163</v>
      </c>
      <c r="D16" s="39" t="s">
        <v>68</v>
      </c>
      <c r="E16" s="34">
        <v>1</v>
      </c>
      <c r="F16" s="2"/>
      <c r="G16" s="130">
        <v>29.95</v>
      </c>
      <c r="H16" s="36">
        <v>0.06</v>
      </c>
      <c r="I16" s="37">
        <f t="shared" si="7"/>
        <v>31.747</v>
      </c>
      <c r="J16" s="37">
        <f t="shared" si="8"/>
        <v>0</v>
      </c>
      <c r="K16" s="27">
        <f t="shared" si="9"/>
        <v>0</v>
      </c>
      <c r="L16" s="34">
        <v>3</v>
      </c>
      <c r="M16" s="3"/>
      <c r="N16" s="35">
        <f t="shared" si="2"/>
        <v>80.864999999999995</v>
      </c>
      <c r="O16" s="28">
        <f t="shared" si="18"/>
        <v>26.954999999999998</v>
      </c>
      <c r="P16" s="37">
        <f t="shared" si="6"/>
        <v>0</v>
      </c>
      <c r="Q16" s="29">
        <f t="shared" si="10"/>
        <v>0</v>
      </c>
      <c r="R16" s="134" t="s">
        <v>241</v>
      </c>
    </row>
    <row r="17" spans="1:18" ht="200" customHeight="1" thickTop="1" thickBot="1" x14ac:dyDescent="0.5">
      <c r="A17" s="31"/>
      <c r="B17" s="109" t="s">
        <v>7</v>
      </c>
      <c r="C17" s="40" t="s">
        <v>107</v>
      </c>
      <c r="D17" s="33" t="s">
        <v>233</v>
      </c>
      <c r="E17" s="34">
        <v>1</v>
      </c>
      <c r="F17" s="2"/>
      <c r="G17" s="130">
        <v>14.95</v>
      </c>
      <c r="H17" s="36">
        <v>0.23</v>
      </c>
      <c r="I17" s="37">
        <f t="shared" si="7"/>
        <v>18.388500000000001</v>
      </c>
      <c r="J17" s="37">
        <f t="shared" si="8"/>
        <v>0</v>
      </c>
      <c r="K17" s="27">
        <f t="shared" si="9"/>
        <v>0</v>
      </c>
      <c r="L17" s="34">
        <v>10</v>
      </c>
      <c r="M17" s="3"/>
      <c r="N17" s="35">
        <f t="shared" si="2"/>
        <v>134.55000000000001</v>
      </c>
      <c r="O17" s="28">
        <f t="shared" si="18"/>
        <v>13.455000000000002</v>
      </c>
      <c r="P17" s="37">
        <f t="shared" si="6"/>
        <v>0</v>
      </c>
      <c r="Q17" s="29">
        <f t="shared" si="10"/>
        <v>0</v>
      </c>
      <c r="R17" s="134" t="s">
        <v>241</v>
      </c>
    </row>
    <row r="18" spans="1:18" ht="200" customHeight="1" thickTop="1" thickBot="1" x14ac:dyDescent="0.5">
      <c r="A18" s="192"/>
      <c r="B18" s="109" t="s">
        <v>246</v>
      </c>
      <c r="C18" s="193" t="s">
        <v>247</v>
      </c>
      <c r="D18" s="194" t="s">
        <v>248</v>
      </c>
      <c r="E18" s="34"/>
      <c r="F18" s="2"/>
      <c r="G18" s="130">
        <v>19.899999999999999</v>
      </c>
      <c r="H18" s="36">
        <v>0.23</v>
      </c>
      <c r="I18" s="37">
        <f t="shared" ref="I18" si="19">(G18*H18)+G18</f>
        <v>24.476999999999997</v>
      </c>
      <c r="J18" s="37">
        <f t="shared" ref="J18" si="20">F18*G18</f>
        <v>0</v>
      </c>
      <c r="K18" s="27">
        <f t="shared" ref="K18" si="21">J18+(J18*H18)</f>
        <v>0</v>
      </c>
      <c r="L18" s="34">
        <v>10</v>
      </c>
      <c r="M18" s="3"/>
      <c r="N18" s="35">
        <f t="shared" ref="N18" si="22">(G18*0.9)*L18</f>
        <v>179.1</v>
      </c>
      <c r="O18" s="28">
        <f t="shared" ref="O18" si="23">N18/L18</f>
        <v>17.91</v>
      </c>
      <c r="P18" s="37">
        <f t="shared" ref="P18" si="24">M18*N18</f>
        <v>0</v>
      </c>
      <c r="Q18" s="29">
        <f t="shared" ref="Q18" si="25">P18+(P18*H18)</f>
        <v>0</v>
      </c>
      <c r="R18" s="134" t="s">
        <v>241</v>
      </c>
    </row>
    <row r="19" spans="1:18" ht="200" customHeight="1" thickTop="1" x14ac:dyDescent="0.45">
      <c r="A19" s="31"/>
      <c r="B19" s="109" t="s">
        <v>8</v>
      </c>
      <c r="C19" s="41" t="s">
        <v>108</v>
      </c>
      <c r="D19" s="42" t="s">
        <v>180</v>
      </c>
      <c r="E19" s="34">
        <v>1</v>
      </c>
      <c r="F19" s="2"/>
      <c r="G19" s="130">
        <v>59.95</v>
      </c>
      <c r="H19" s="36">
        <v>0.06</v>
      </c>
      <c r="I19" s="37">
        <f t="shared" si="7"/>
        <v>63.547000000000004</v>
      </c>
      <c r="J19" s="37">
        <f t="shared" si="8"/>
        <v>0</v>
      </c>
      <c r="K19" s="27">
        <f t="shared" si="9"/>
        <v>0</v>
      </c>
      <c r="L19" s="34">
        <v>1</v>
      </c>
      <c r="M19" s="3"/>
      <c r="N19" s="35">
        <f>G19</f>
        <v>59.95</v>
      </c>
      <c r="O19" s="28">
        <f t="shared" si="18"/>
        <v>59.95</v>
      </c>
      <c r="P19" s="37">
        <f t="shared" si="6"/>
        <v>0</v>
      </c>
      <c r="Q19" s="29">
        <f t="shared" si="10"/>
        <v>0</v>
      </c>
      <c r="R19" s="134" t="s">
        <v>241</v>
      </c>
    </row>
    <row r="20" spans="1:18" ht="200" customHeight="1" thickBot="1" x14ac:dyDescent="0.5">
      <c r="A20" s="31"/>
      <c r="B20" s="109" t="s">
        <v>9</v>
      </c>
      <c r="C20" s="41" t="s">
        <v>109</v>
      </c>
      <c r="D20" s="42" t="s">
        <v>69</v>
      </c>
      <c r="E20" s="34">
        <v>1</v>
      </c>
      <c r="F20" s="2"/>
      <c r="G20" s="131">
        <v>45.3</v>
      </c>
      <c r="H20" s="43">
        <v>0.23</v>
      </c>
      <c r="I20" s="37">
        <f t="shared" si="7"/>
        <v>55.718999999999994</v>
      </c>
      <c r="J20" s="37">
        <f t="shared" si="8"/>
        <v>0</v>
      </c>
      <c r="K20" s="27">
        <f t="shared" si="9"/>
        <v>0</v>
      </c>
      <c r="L20" s="34">
        <v>1</v>
      </c>
      <c r="M20" s="3"/>
      <c r="N20" s="35">
        <f>G20</f>
        <v>45.3</v>
      </c>
      <c r="O20" s="28">
        <f t="shared" si="18"/>
        <v>45.3</v>
      </c>
      <c r="P20" s="37">
        <f t="shared" si="6"/>
        <v>0</v>
      </c>
      <c r="Q20" s="29">
        <f t="shared" si="10"/>
        <v>0</v>
      </c>
      <c r="R20" s="135" t="s">
        <v>98</v>
      </c>
    </row>
    <row r="21" spans="1:18" ht="200" customHeight="1" thickTop="1" thickBot="1" x14ac:dyDescent="0.5">
      <c r="A21" s="31"/>
      <c r="B21" s="109" t="s">
        <v>10</v>
      </c>
      <c r="C21" s="41" t="s">
        <v>110</v>
      </c>
      <c r="D21" s="42" t="s">
        <v>70</v>
      </c>
      <c r="E21" s="34">
        <v>1</v>
      </c>
      <c r="F21" s="2"/>
      <c r="G21" s="131">
        <v>51.300000000000004</v>
      </c>
      <c r="H21" s="43">
        <v>0.23</v>
      </c>
      <c r="I21" s="37">
        <f t="shared" si="7"/>
        <v>63.099000000000004</v>
      </c>
      <c r="J21" s="37">
        <f t="shared" si="8"/>
        <v>0</v>
      </c>
      <c r="K21" s="27">
        <f t="shared" si="9"/>
        <v>0</v>
      </c>
      <c r="L21" s="34">
        <v>1</v>
      </c>
      <c r="M21" s="3"/>
      <c r="N21" s="35">
        <f>G21</f>
        <v>51.300000000000004</v>
      </c>
      <c r="O21" s="28">
        <f t="shared" si="18"/>
        <v>51.300000000000004</v>
      </c>
      <c r="P21" s="37">
        <f t="shared" si="6"/>
        <v>0</v>
      </c>
      <c r="Q21" s="29">
        <f t="shared" si="10"/>
        <v>0</v>
      </c>
      <c r="R21" s="134" t="s">
        <v>241</v>
      </c>
    </row>
    <row r="22" spans="1:18" ht="200" customHeight="1" thickTop="1" thickBot="1" x14ac:dyDescent="0.5">
      <c r="A22" s="31"/>
      <c r="B22" s="109" t="s">
        <v>0</v>
      </c>
      <c r="C22" s="38" t="s">
        <v>111</v>
      </c>
      <c r="D22" s="39" t="s">
        <v>71</v>
      </c>
      <c r="E22" s="34">
        <v>1</v>
      </c>
      <c r="F22" s="2"/>
      <c r="G22" s="130">
        <v>799.95</v>
      </c>
      <c r="H22" s="36">
        <v>0.23</v>
      </c>
      <c r="I22" s="37">
        <f t="shared" si="7"/>
        <v>983.93850000000009</v>
      </c>
      <c r="J22" s="37">
        <f t="shared" si="8"/>
        <v>0</v>
      </c>
      <c r="K22" s="27">
        <f t="shared" si="9"/>
        <v>0</v>
      </c>
      <c r="L22" s="34">
        <v>1</v>
      </c>
      <c r="M22" s="3"/>
      <c r="N22" s="35">
        <f>G22</f>
        <v>799.95</v>
      </c>
      <c r="O22" s="28">
        <f t="shared" si="18"/>
        <v>799.95</v>
      </c>
      <c r="P22" s="37">
        <f t="shared" si="6"/>
        <v>0</v>
      </c>
      <c r="Q22" s="29">
        <f t="shared" si="10"/>
        <v>0</v>
      </c>
      <c r="R22" s="134" t="s">
        <v>241</v>
      </c>
    </row>
    <row r="23" spans="1:18" ht="200" customHeight="1" thickTop="1" thickBot="1" x14ac:dyDescent="0.5">
      <c r="A23" s="31"/>
      <c r="B23" s="109" t="s">
        <v>1</v>
      </c>
      <c r="C23" s="32" t="s">
        <v>112</v>
      </c>
      <c r="D23" s="33" t="s">
        <v>72</v>
      </c>
      <c r="E23" s="34">
        <v>1</v>
      </c>
      <c r="F23" s="2"/>
      <c r="G23" s="130">
        <v>15.95</v>
      </c>
      <c r="H23" s="36">
        <v>0.23</v>
      </c>
      <c r="I23" s="37">
        <f t="shared" ref="I23:I76" si="26">(G23*H23)+G23</f>
        <v>19.618499999999997</v>
      </c>
      <c r="J23" s="37">
        <f t="shared" ref="J23:J81" si="27">F23*G23</f>
        <v>0</v>
      </c>
      <c r="K23" s="27">
        <f t="shared" si="9"/>
        <v>0</v>
      </c>
      <c r="L23" s="34">
        <v>6</v>
      </c>
      <c r="M23" s="3"/>
      <c r="N23" s="35">
        <f>(G23*0.9)*L23</f>
        <v>86.13</v>
      </c>
      <c r="O23" s="28">
        <f t="shared" si="18"/>
        <v>14.354999999999999</v>
      </c>
      <c r="P23" s="37">
        <f t="shared" si="6"/>
        <v>0</v>
      </c>
      <c r="Q23" s="29">
        <f t="shared" si="10"/>
        <v>0</v>
      </c>
      <c r="R23" s="134" t="s">
        <v>241</v>
      </c>
    </row>
    <row r="24" spans="1:18" ht="200" customHeight="1" thickTop="1" thickBot="1" x14ac:dyDescent="0.5">
      <c r="A24" s="44"/>
      <c r="B24" s="110" t="s">
        <v>100</v>
      </c>
      <c r="C24" s="40" t="s">
        <v>101</v>
      </c>
      <c r="D24" s="33" t="s">
        <v>102</v>
      </c>
      <c r="E24" s="34">
        <v>1</v>
      </c>
      <c r="F24" s="2"/>
      <c r="G24" s="130">
        <v>19.95</v>
      </c>
      <c r="H24" s="36">
        <v>0.23</v>
      </c>
      <c r="I24" s="37">
        <f t="shared" ref="I24:I29" si="28">(G24*H24)+G24</f>
        <v>24.538499999999999</v>
      </c>
      <c r="J24" s="37">
        <f t="shared" ref="J24:J29" si="29">F24*G24</f>
        <v>0</v>
      </c>
      <c r="K24" s="27">
        <f t="shared" si="9"/>
        <v>0</v>
      </c>
      <c r="L24" s="34">
        <v>1</v>
      </c>
      <c r="M24" s="3"/>
      <c r="N24" s="35">
        <f>G24</f>
        <v>19.95</v>
      </c>
      <c r="O24" s="28">
        <f t="shared" si="18"/>
        <v>19.95</v>
      </c>
      <c r="P24" s="37">
        <f t="shared" si="6"/>
        <v>0</v>
      </c>
      <c r="Q24" s="29">
        <f t="shared" si="10"/>
        <v>0</v>
      </c>
      <c r="R24" s="134" t="s">
        <v>241</v>
      </c>
    </row>
    <row r="25" spans="1:18" ht="200" customHeight="1" thickTop="1" thickBot="1" x14ac:dyDescent="0.5">
      <c r="A25" s="44"/>
      <c r="B25" s="109" t="s">
        <v>2</v>
      </c>
      <c r="C25" s="45" t="s">
        <v>113</v>
      </c>
      <c r="D25" s="33" t="s">
        <v>73</v>
      </c>
      <c r="E25" s="34">
        <v>1</v>
      </c>
      <c r="F25" s="2"/>
      <c r="G25" s="130">
        <v>79.95</v>
      </c>
      <c r="H25" s="36">
        <v>0.23</v>
      </c>
      <c r="I25" s="37">
        <f t="shared" si="28"/>
        <v>98.33850000000001</v>
      </c>
      <c r="J25" s="37">
        <f t="shared" si="29"/>
        <v>0</v>
      </c>
      <c r="K25" s="27">
        <f t="shared" si="9"/>
        <v>0</v>
      </c>
      <c r="L25" s="34">
        <v>1</v>
      </c>
      <c r="M25" s="3"/>
      <c r="N25" s="35">
        <f>G25</f>
        <v>79.95</v>
      </c>
      <c r="O25" s="28">
        <f t="shared" si="18"/>
        <v>79.95</v>
      </c>
      <c r="P25" s="37">
        <f t="shared" si="6"/>
        <v>0</v>
      </c>
      <c r="Q25" s="29">
        <f t="shared" si="10"/>
        <v>0</v>
      </c>
      <c r="R25" s="134" t="s">
        <v>241</v>
      </c>
    </row>
    <row r="26" spans="1:18" ht="200" customHeight="1" thickTop="1" thickBot="1" x14ac:dyDescent="0.5">
      <c r="A26" s="44"/>
      <c r="B26" s="111" t="s">
        <v>103</v>
      </c>
      <c r="C26" s="46" t="s">
        <v>114</v>
      </c>
      <c r="D26" s="33" t="s">
        <v>104</v>
      </c>
      <c r="E26" s="34">
        <v>1</v>
      </c>
      <c r="F26" s="2"/>
      <c r="G26" s="130">
        <v>24.95</v>
      </c>
      <c r="H26" s="36">
        <v>0.23</v>
      </c>
      <c r="I26" s="37">
        <f t="shared" si="28"/>
        <v>30.688499999999998</v>
      </c>
      <c r="J26" s="37">
        <f t="shared" si="29"/>
        <v>0</v>
      </c>
      <c r="K26" s="27">
        <f t="shared" si="9"/>
        <v>0</v>
      </c>
      <c r="L26" s="34">
        <v>1</v>
      </c>
      <c r="M26" s="3"/>
      <c r="N26" s="35">
        <f>G26</f>
        <v>24.95</v>
      </c>
      <c r="O26" s="28">
        <f t="shared" si="18"/>
        <v>24.95</v>
      </c>
      <c r="P26" s="37">
        <f t="shared" si="6"/>
        <v>0</v>
      </c>
      <c r="Q26" s="29">
        <f t="shared" si="10"/>
        <v>0</v>
      </c>
      <c r="R26" s="134" t="s">
        <v>241</v>
      </c>
    </row>
    <row r="27" spans="1:18" ht="200" customHeight="1" thickTop="1" thickBot="1" x14ac:dyDescent="0.5">
      <c r="A27" s="44"/>
      <c r="B27" s="109" t="s">
        <v>3</v>
      </c>
      <c r="C27" s="45" t="s">
        <v>115</v>
      </c>
      <c r="D27" s="33" t="s">
        <v>74</v>
      </c>
      <c r="E27" s="34">
        <v>1</v>
      </c>
      <c r="F27" s="2"/>
      <c r="G27" s="130">
        <v>139.94999999999999</v>
      </c>
      <c r="H27" s="36">
        <v>0.23</v>
      </c>
      <c r="I27" s="37">
        <f t="shared" si="28"/>
        <v>172.13849999999999</v>
      </c>
      <c r="J27" s="37">
        <f t="shared" si="29"/>
        <v>0</v>
      </c>
      <c r="K27" s="27">
        <f t="shared" si="9"/>
        <v>0</v>
      </c>
      <c r="L27" s="34">
        <v>1</v>
      </c>
      <c r="M27" s="3"/>
      <c r="N27" s="35">
        <f>G27</f>
        <v>139.94999999999999</v>
      </c>
      <c r="O27" s="28">
        <f t="shared" si="18"/>
        <v>139.94999999999999</v>
      </c>
      <c r="P27" s="37">
        <f t="shared" si="6"/>
        <v>0</v>
      </c>
      <c r="Q27" s="29">
        <f t="shared" si="10"/>
        <v>0</v>
      </c>
      <c r="R27" s="134" t="s">
        <v>241</v>
      </c>
    </row>
    <row r="28" spans="1:18" ht="200" customHeight="1" thickTop="1" x14ac:dyDescent="0.45">
      <c r="A28" s="47"/>
      <c r="B28" s="110" t="s">
        <v>197</v>
      </c>
      <c r="C28" s="46" t="s">
        <v>142</v>
      </c>
      <c r="D28" s="33" t="s">
        <v>143</v>
      </c>
      <c r="E28" s="34">
        <v>1</v>
      </c>
      <c r="F28" s="2"/>
      <c r="G28" s="130">
        <v>36.85</v>
      </c>
      <c r="H28" s="36">
        <v>0.23</v>
      </c>
      <c r="I28" s="37">
        <f t="shared" si="28"/>
        <v>45.325500000000005</v>
      </c>
      <c r="J28" s="37">
        <f t="shared" si="29"/>
        <v>0</v>
      </c>
      <c r="K28" s="27">
        <f t="shared" si="9"/>
        <v>0</v>
      </c>
      <c r="L28" s="34">
        <v>1</v>
      </c>
      <c r="M28" s="3"/>
      <c r="N28" s="35">
        <f>G28</f>
        <v>36.85</v>
      </c>
      <c r="O28" s="28">
        <f t="shared" si="18"/>
        <v>36.85</v>
      </c>
      <c r="P28" s="37">
        <f t="shared" si="6"/>
        <v>0</v>
      </c>
      <c r="Q28" s="29">
        <f t="shared" si="10"/>
        <v>0</v>
      </c>
      <c r="R28" s="134" t="s">
        <v>241</v>
      </c>
    </row>
    <row r="29" spans="1:18" ht="200" customHeight="1" x14ac:dyDescent="0.45">
      <c r="A29" s="48"/>
      <c r="B29" s="112" t="s">
        <v>19</v>
      </c>
      <c r="C29" s="49" t="s">
        <v>20</v>
      </c>
      <c r="D29" s="50" t="s">
        <v>82</v>
      </c>
      <c r="E29" s="34">
        <v>1</v>
      </c>
      <c r="F29" s="2"/>
      <c r="G29" s="132">
        <v>59.95</v>
      </c>
      <c r="H29" s="51">
        <v>0.23</v>
      </c>
      <c r="I29" s="37">
        <f t="shared" si="28"/>
        <v>73.738500000000002</v>
      </c>
      <c r="J29" s="37">
        <f t="shared" si="29"/>
        <v>0</v>
      </c>
      <c r="K29" s="27">
        <f t="shared" si="9"/>
        <v>0</v>
      </c>
      <c r="L29" s="34">
        <v>3</v>
      </c>
      <c r="M29" s="3"/>
      <c r="N29" s="35">
        <f>(G29*0.9)*L29</f>
        <v>161.86500000000001</v>
      </c>
      <c r="O29" s="28">
        <f t="shared" si="18"/>
        <v>53.955000000000005</v>
      </c>
      <c r="P29" s="37">
        <f t="shared" si="6"/>
        <v>0</v>
      </c>
      <c r="Q29" s="29">
        <f t="shared" si="10"/>
        <v>0</v>
      </c>
      <c r="R29" s="135" t="s">
        <v>97</v>
      </c>
    </row>
    <row r="30" spans="1:18" ht="14.65" thickBot="1" x14ac:dyDescent="0.5">
      <c r="A30" s="187" t="s">
        <v>99</v>
      </c>
      <c r="B30" s="188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9"/>
      <c r="R30" s="190"/>
    </row>
    <row r="31" spans="1:18" ht="200" customHeight="1" thickTop="1" thickBot="1" x14ac:dyDescent="0.5">
      <c r="A31" s="118"/>
      <c r="B31" s="120" t="s">
        <v>215</v>
      </c>
      <c r="C31" s="124" t="s">
        <v>223</v>
      </c>
      <c r="D31" s="122" t="s">
        <v>234</v>
      </c>
      <c r="E31" s="52">
        <v>1</v>
      </c>
      <c r="F31" s="5"/>
      <c r="G31" s="136">
        <v>399.95</v>
      </c>
      <c r="H31" s="43">
        <v>0.23</v>
      </c>
      <c r="I31" s="37">
        <f t="shared" ref="I31:I36" si="30">(G31*H31)+G31</f>
        <v>491.93849999999998</v>
      </c>
      <c r="J31" s="37">
        <f t="shared" ref="J31:J36" si="31">F31*G31</f>
        <v>0</v>
      </c>
      <c r="K31" s="29">
        <f t="shared" ref="K31:K52" si="32">J31+(J31*H31)</f>
        <v>0</v>
      </c>
      <c r="L31" s="34">
        <v>1</v>
      </c>
      <c r="M31" s="4"/>
      <c r="N31" s="35">
        <f t="shared" ref="N31:N39" si="33">G31</f>
        <v>399.95</v>
      </c>
      <c r="O31" s="28">
        <f>N31/L31</f>
        <v>399.95</v>
      </c>
      <c r="P31" s="37">
        <f t="shared" ref="P31:P46" si="34">M31*N31</f>
        <v>0</v>
      </c>
      <c r="Q31" s="29">
        <f t="shared" ref="Q31:Q52" si="35">P31+(P31*H31)</f>
        <v>0</v>
      </c>
      <c r="R31" s="134" t="s">
        <v>241</v>
      </c>
    </row>
    <row r="32" spans="1:18" ht="200" customHeight="1" thickTop="1" thickBot="1" x14ac:dyDescent="0.5">
      <c r="A32" s="119"/>
      <c r="B32" s="121" t="s">
        <v>216</v>
      </c>
      <c r="C32" s="125" t="s">
        <v>224</v>
      </c>
      <c r="D32" s="123" t="s">
        <v>235</v>
      </c>
      <c r="E32" s="52">
        <v>1</v>
      </c>
      <c r="F32" s="5"/>
      <c r="G32" s="126">
        <v>249.95</v>
      </c>
      <c r="H32" s="43">
        <v>0.23</v>
      </c>
      <c r="I32" s="37">
        <f t="shared" si="30"/>
        <v>307.43849999999998</v>
      </c>
      <c r="J32" s="37">
        <f t="shared" si="31"/>
        <v>0</v>
      </c>
      <c r="K32" s="29">
        <f t="shared" si="32"/>
        <v>0</v>
      </c>
      <c r="L32" s="34">
        <v>1</v>
      </c>
      <c r="M32" s="4"/>
      <c r="N32" s="35">
        <f t="shared" si="33"/>
        <v>249.95</v>
      </c>
      <c r="O32" s="28">
        <f t="shared" ref="O32:O52" si="36">N32/L32</f>
        <v>249.95</v>
      </c>
      <c r="P32" s="37">
        <f t="shared" si="34"/>
        <v>0</v>
      </c>
      <c r="Q32" s="29">
        <f t="shared" si="35"/>
        <v>0</v>
      </c>
      <c r="R32" s="134" t="s">
        <v>241</v>
      </c>
    </row>
    <row r="33" spans="1:18" ht="200" customHeight="1" thickTop="1" thickBot="1" x14ac:dyDescent="0.5">
      <c r="A33" s="119"/>
      <c r="B33" s="121" t="s">
        <v>217</v>
      </c>
      <c r="C33" s="125" t="s">
        <v>225</v>
      </c>
      <c r="D33" s="123" t="s">
        <v>236</v>
      </c>
      <c r="E33" s="52">
        <v>1</v>
      </c>
      <c r="F33" s="2"/>
      <c r="G33" s="126">
        <v>224.95</v>
      </c>
      <c r="H33" s="43">
        <v>0.23</v>
      </c>
      <c r="I33" s="37">
        <f t="shared" si="30"/>
        <v>276.68849999999998</v>
      </c>
      <c r="J33" s="37">
        <f t="shared" si="31"/>
        <v>0</v>
      </c>
      <c r="K33" s="29">
        <f t="shared" si="32"/>
        <v>0</v>
      </c>
      <c r="L33" s="34">
        <v>1</v>
      </c>
      <c r="M33" s="4"/>
      <c r="N33" s="35">
        <f t="shared" si="33"/>
        <v>224.95</v>
      </c>
      <c r="O33" s="28">
        <f t="shared" si="36"/>
        <v>224.95</v>
      </c>
      <c r="P33" s="37">
        <f t="shared" si="34"/>
        <v>0</v>
      </c>
      <c r="Q33" s="29">
        <f t="shared" si="35"/>
        <v>0</v>
      </c>
      <c r="R33" s="134" t="s">
        <v>241</v>
      </c>
    </row>
    <row r="34" spans="1:18" ht="200" customHeight="1" thickTop="1" x14ac:dyDescent="0.45">
      <c r="A34" s="119"/>
      <c r="B34" s="121" t="s">
        <v>218</v>
      </c>
      <c r="C34" s="125" t="s">
        <v>226</v>
      </c>
      <c r="D34" s="123" t="s">
        <v>238</v>
      </c>
      <c r="E34" s="52">
        <v>1</v>
      </c>
      <c r="F34" s="2"/>
      <c r="G34" s="126">
        <v>174.95</v>
      </c>
      <c r="H34" s="43">
        <v>0.23</v>
      </c>
      <c r="I34" s="37">
        <f t="shared" si="30"/>
        <v>215.18849999999998</v>
      </c>
      <c r="J34" s="37">
        <f t="shared" si="31"/>
        <v>0</v>
      </c>
      <c r="K34" s="29">
        <f t="shared" si="32"/>
        <v>0</v>
      </c>
      <c r="L34" s="34">
        <v>1</v>
      </c>
      <c r="M34" s="4"/>
      <c r="N34" s="35">
        <f t="shared" si="33"/>
        <v>174.95</v>
      </c>
      <c r="O34" s="28">
        <f t="shared" si="36"/>
        <v>174.95</v>
      </c>
      <c r="P34" s="37">
        <f t="shared" si="34"/>
        <v>0</v>
      </c>
      <c r="Q34" s="29">
        <f t="shared" si="35"/>
        <v>0</v>
      </c>
      <c r="R34" s="134" t="s">
        <v>241</v>
      </c>
    </row>
    <row r="35" spans="1:18" ht="200" customHeight="1" thickBot="1" x14ac:dyDescent="0.5">
      <c r="A35" s="119"/>
      <c r="B35" s="121" t="s">
        <v>219</v>
      </c>
      <c r="C35" s="125" t="s">
        <v>227</v>
      </c>
      <c r="D35" s="123" t="s">
        <v>237</v>
      </c>
      <c r="E35" s="52">
        <v>1</v>
      </c>
      <c r="F35" s="2"/>
      <c r="G35" s="126">
        <v>399.95</v>
      </c>
      <c r="H35" s="43">
        <v>0.23</v>
      </c>
      <c r="I35" s="37">
        <f t="shared" si="30"/>
        <v>491.93849999999998</v>
      </c>
      <c r="J35" s="37">
        <f t="shared" si="31"/>
        <v>0</v>
      </c>
      <c r="K35" s="29">
        <f t="shared" si="32"/>
        <v>0</v>
      </c>
      <c r="L35" s="34">
        <v>1</v>
      </c>
      <c r="M35" s="4"/>
      <c r="N35" s="35">
        <f t="shared" si="33"/>
        <v>399.95</v>
      </c>
      <c r="O35" s="28">
        <f t="shared" si="36"/>
        <v>399.95</v>
      </c>
      <c r="P35" s="37">
        <f t="shared" si="34"/>
        <v>0</v>
      </c>
      <c r="Q35" s="29">
        <f t="shared" si="35"/>
        <v>0</v>
      </c>
      <c r="R35" s="135" t="s">
        <v>232</v>
      </c>
    </row>
    <row r="36" spans="1:18" ht="200" customHeight="1" thickTop="1" thickBot="1" x14ac:dyDescent="0.5">
      <c r="A36" s="119"/>
      <c r="B36" s="121" t="s">
        <v>220</v>
      </c>
      <c r="C36" s="125" t="s">
        <v>228</v>
      </c>
      <c r="D36" s="123" t="s">
        <v>239</v>
      </c>
      <c r="E36" s="52">
        <v>1</v>
      </c>
      <c r="F36" s="2"/>
      <c r="G36" s="126">
        <v>319.95</v>
      </c>
      <c r="H36" s="43">
        <v>0.23</v>
      </c>
      <c r="I36" s="37">
        <f t="shared" si="30"/>
        <v>393.5385</v>
      </c>
      <c r="J36" s="37">
        <f t="shared" si="31"/>
        <v>0</v>
      </c>
      <c r="K36" s="29">
        <f t="shared" si="32"/>
        <v>0</v>
      </c>
      <c r="L36" s="34">
        <v>1</v>
      </c>
      <c r="M36" s="4"/>
      <c r="N36" s="35">
        <f t="shared" si="33"/>
        <v>319.95</v>
      </c>
      <c r="O36" s="28">
        <f t="shared" si="36"/>
        <v>319.95</v>
      </c>
      <c r="P36" s="37">
        <f t="shared" si="34"/>
        <v>0</v>
      </c>
      <c r="Q36" s="29">
        <f t="shared" si="35"/>
        <v>0</v>
      </c>
      <c r="R36" s="134" t="s">
        <v>241</v>
      </c>
    </row>
    <row r="37" spans="1:18" ht="200" customHeight="1" thickTop="1" thickBot="1" x14ac:dyDescent="0.5">
      <c r="A37" s="119"/>
      <c r="B37" s="121" t="s">
        <v>221</v>
      </c>
      <c r="C37" s="125" t="s">
        <v>229</v>
      </c>
      <c r="D37" s="123" t="s">
        <v>240</v>
      </c>
      <c r="E37" s="52"/>
      <c r="F37" s="2"/>
      <c r="G37" s="126">
        <v>309.95</v>
      </c>
      <c r="H37" s="43">
        <v>0.23</v>
      </c>
      <c r="I37" s="37">
        <f t="shared" ref="I37:I38" si="37">(G37*H37)+G37</f>
        <v>381.23849999999999</v>
      </c>
      <c r="J37" s="37">
        <f t="shared" ref="J37:J38" si="38">F37*G37</f>
        <v>0</v>
      </c>
      <c r="K37" s="29">
        <f t="shared" ref="K37:K38" si="39">J37+(J37*H37)</f>
        <v>0</v>
      </c>
      <c r="L37" s="34">
        <v>1</v>
      </c>
      <c r="M37" s="4"/>
      <c r="N37" s="35">
        <f t="shared" ref="N37:N38" si="40">G37</f>
        <v>309.95</v>
      </c>
      <c r="O37" s="28">
        <f t="shared" ref="O37:O38" si="41">N37/L37</f>
        <v>309.95</v>
      </c>
      <c r="P37" s="37">
        <f t="shared" ref="P37:P38" si="42">M37*N37</f>
        <v>0</v>
      </c>
      <c r="Q37" s="29">
        <f t="shared" ref="Q37:Q38" si="43">P37+(P37*H37)</f>
        <v>0</v>
      </c>
      <c r="R37" s="134" t="s">
        <v>241</v>
      </c>
    </row>
    <row r="38" spans="1:18" ht="200" customHeight="1" thickTop="1" thickBot="1" x14ac:dyDescent="0.5">
      <c r="A38" s="119"/>
      <c r="B38" s="121" t="s">
        <v>222</v>
      </c>
      <c r="C38" s="125" t="s">
        <v>230</v>
      </c>
      <c r="D38" s="123" t="s">
        <v>231</v>
      </c>
      <c r="E38" s="52"/>
      <c r="F38" s="2"/>
      <c r="G38" s="126">
        <v>229.95</v>
      </c>
      <c r="H38" s="43">
        <v>0.23</v>
      </c>
      <c r="I38" s="37">
        <f t="shared" si="37"/>
        <v>282.83850000000001</v>
      </c>
      <c r="J38" s="37">
        <f t="shared" si="38"/>
        <v>0</v>
      </c>
      <c r="K38" s="29">
        <f t="shared" si="39"/>
        <v>0</v>
      </c>
      <c r="L38" s="34">
        <v>1</v>
      </c>
      <c r="M38" s="4"/>
      <c r="N38" s="35">
        <f t="shared" si="40"/>
        <v>229.95</v>
      </c>
      <c r="O38" s="28">
        <f t="shared" si="41"/>
        <v>229.95</v>
      </c>
      <c r="P38" s="37">
        <f t="shared" si="42"/>
        <v>0</v>
      </c>
      <c r="Q38" s="29">
        <f t="shared" si="43"/>
        <v>0</v>
      </c>
      <c r="R38" s="134" t="s">
        <v>241</v>
      </c>
    </row>
    <row r="39" spans="1:18" ht="200" customHeight="1" thickTop="1" thickBot="1" x14ac:dyDescent="0.5">
      <c r="A39" s="53"/>
      <c r="B39" s="110" t="s">
        <v>5</v>
      </c>
      <c r="C39" s="38" t="s">
        <v>116</v>
      </c>
      <c r="D39" s="39" t="s">
        <v>76</v>
      </c>
      <c r="E39" s="52">
        <v>1</v>
      </c>
      <c r="F39" s="2"/>
      <c r="G39" s="130">
        <v>44.95</v>
      </c>
      <c r="H39" s="36">
        <v>0.23</v>
      </c>
      <c r="I39" s="37">
        <f t="shared" si="26"/>
        <v>55.288500000000006</v>
      </c>
      <c r="J39" s="37">
        <f t="shared" si="27"/>
        <v>0</v>
      </c>
      <c r="K39" s="29">
        <f t="shared" si="32"/>
        <v>0</v>
      </c>
      <c r="L39" s="34">
        <v>1</v>
      </c>
      <c r="M39" s="4"/>
      <c r="N39" s="35">
        <f t="shared" si="33"/>
        <v>44.95</v>
      </c>
      <c r="O39" s="28">
        <f t="shared" si="36"/>
        <v>44.95</v>
      </c>
      <c r="P39" s="37">
        <f t="shared" si="34"/>
        <v>0</v>
      </c>
      <c r="Q39" s="29">
        <f t="shared" si="35"/>
        <v>0</v>
      </c>
      <c r="R39" s="134" t="s">
        <v>241</v>
      </c>
    </row>
    <row r="40" spans="1:18" ht="200" customHeight="1" thickTop="1" thickBot="1" x14ac:dyDescent="0.5">
      <c r="A40" s="53"/>
      <c r="B40" s="110" t="s">
        <v>198</v>
      </c>
      <c r="C40" s="38" t="s">
        <v>191</v>
      </c>
      <c r="D40" s="39" t="s">
        <v>192</v>
      </c>
      <c r="E40" s="52">
        <v>1</v>
      </c>
      <c r="F40" s="2"/>
      <c r="G40" s="130">
        <v>49.95</v>
      </c>
      <c r="H40" s="36">
        <v>0.06</v>
      </c>
      <c r="I40" s="37">
        <f t="shared" ref="I40:I46" si="44">(G40*H40)+G40</f>
        <v>52.947000000000003</v>
      </c>
      <c r="J40" s="37">
        <f t="shared" ref="J40:J46" si="45">F40*G40</f>
        <v>0</v>
      </c>
      <c r="K40" s="29">
        <f t="shared" si="32"/>
        <v>0</v>
      </c>
      <c r="L40" s="34">
        <v>50</v>
      </c>
      <c r="M40" s="4"/>
      <c r="N40" s="35">
        <f>(G40*0.9)*L40</f>
        <v>2247.7500000000005</v>
      </c>
      <c r="O40" s="28">
        <f t="shared" si="36"/>
        <v>44.955000000000013</v>
      </c>
      <c r="P40" s="37">
        <f t="shared" si="34"/>
        <v>0</v>
      </c>
      <c r="Q40" s="29">
        <f t="shared" si="35"/>
        <v>0</v>
      </c>
      <c r="R40" s="134" t="s">
        <v>241</v>
      </c>
    </row>
    <row r="41" spans="1:18" ht="200" customHeight="1" thickTop="1" thickBot="1" x14ac:dyDescent="0.5">
      <c r="A41" s="53"/>
      <c r="B41" s="110" t="s">
        <v>199</v>
      </c>
      <c r="C41" s="38" t="s">
        <v>132</v>
      </c>
      <c r="D41" s="39" t="s">
        <v>133</v>
      </c>
      <c r="E41" s="52">
        <v>1</v>
      </c>
      <c r="F41" s="2"/>
      <c r="G41" s="130">
        <v>24.95</v>
      </c>
      <c r="H41" s="36">
        <v>0.06</v>
      </c>
      <c r="I41" s="37">
        <f t="shared" si="44"/>
        <v>26.446999999999999</v>
      </c>
      <c r="J41" s="37">
        <f t="shared" si="45"/>
        <v>0</v>
      </c>
      <c r="K41" s="29">
        <f t="shared" si="32"/>
        <v>0</v>
      </c>
      <c r="L41" s="34">
        <v>24</v>
      </c>
      <c r="M41" s="4"/>
      <c r="N41" s="35">
        <f>(G41*0.9)*L41</f>
        <v>538.91999999999996</v>
      </c>
      <c r="O41" s="28">
        <f t="shared" si="36"/>
        <v>22.454999999999998</v>
      </c>
      <c r="P41" s="37">
        <f t="shared" si="34"/>
        <v>0</v>
      </c>
      <c r="Q41" s="29">
        <f t="shared" si="35"/>
        <v>0</v>
      </c>
      <c r="R41" s="134" t="s">
        <v>241</v>
      </c>
    </row>
    <row r="42" spans="1:18" ht="200" customHeight="1" thickTop="1" thickBot="1" x14ac:dyDescent="0.5">
      <c r="A42" s="53"/>
      <c r="B42" s="110" t="s">
        <v>200</v>
      </c>
      <c r="C42" s="38" t="s">
        <v>184</v>
      </c>
      <c r="D42" s="39" t="s">
        <v>155</v>
      </c>
      <c r="E42" s="52">
        <v>1</v>
      </c>
      <c r="F42" s="2"/>
      <c r="G42" s="130">
        <v>2.95</v>
      </c>
      <c r="H42" s="36">
        <v>0.23</v>
      </c>
      <c r="I42" s="37">
        <f t="shared" si="44"/>
        <v>3.6285000000000003</v>
      </c>
      <c r="J42" s="37">
        <f t="shared" si="45"/>
        <v>0</v>
      </c>
      <c r="K42" s="29">
        <f t="shared" ref="K42" si="46">J42+(J42*H42)</f>
        <v>0</v>
      </c>
      <c r="L42" s="34">
        <v>70</v>
      </c>
      <c r="M42" s="4"/>
      <c r="N42" s="35">
        <f>(G42*0.9)*L42</f>
        <v>185.85000000000002</v>
      </c>
      <c r="O42" s="28">
        <f t="shared" ref="O42" si="47">N42/L42</f>
        <v>2.6550000000000002</v>
      </c>
      <c r="P42" s="37">
        <f t="shared" ref="P42" si="48">M42*N42</f>
        <v>0</v>
      </c>
      <c r="Q42" s="29">
        <f t="shared" ref="Q42" si="49">P42+(P42*H42)</f>
        <v>0</v>
      </c>
      <c r="R42" s="134" t="s">
        <v>241</v>
      </c>
    </row>
    <row r="43" spans="1:18" ht="200" customHeight="1" thickTop="1" thickBot="1" x14ac:dyDescent="0.5">
      <c r="A43" s="53"/>
      <c r="B43" s="110" t="s">
        <v>201</v>
      </c>
      <c r="C43" s="38" t="s">
        <v>161</v>
      </c>
      <c r="D43" s="54" t="s">
        <v>185</v>
      </c>
      <c r="E43" s="52">
        <v>12</v>
      </c>
      <c r="F43" s="2"/>
      <c r="G43" s="130">
        <v>3.95</v>
      </c>
      <c r="H43" s="36">
        <v>0.23</v>
      </c>
      <c r="I43" s="37">
        <f t="shared" ref="I43" si="50">(G43*H43)+G43</f>
        <v>4.8585000000000003</v>
      </c>
      <c r="J43" s="37">
        <f t="shared" ref="J43" si="51">F43*G43</f>
        <v>0</v>
      </c>
      <c r="K43" s="29">
        <f t="shared" ref="K43" si="52">J43+(J43*H43)</f>
        <v>0</v>
      </c>
      <c r="L43" s="34">
        <v>36</v>
      </c>
      <c r="M43" s="4"/>
      <c r="N43" s="35">
        <f>(G43*0.9)*L43</f>
        <v>127.98</v>
      </c>
      <c r="O43" s="28">
        <f t="shared" ref="O43" si="53">N43/L43</f>
        <v>3.5550000000000002</v>
      </c>
      <c r="P43" s="37">
        <f t="shared" ref="P43" si="54">M43*N43</f>
        <v>0</v>
      </c>
      <c r="Q43" s="29">
        <f t="shared" ref="Q43" si="55">P43+(P43*H43)</f>
        <v>0</v>
      </c>
      <c r="R43" s="134" t="s">
        <v>241</v>
      </c>
    </row>
    <row r="44" spans="1:18" ht="200" customHeight="1" thickTop="1" x14ac:dyDescent="0.45">
      <c r="A44" s="53"/>
      <c r="B44" s="110" t="s">
        <v>202</v>
      </c>
      <c r="C44" s="38" t="s">
        <v>154</v>
      </c>
      <c r="D44" s="55" t="s">
        <v>156</v>
      </c>
      <c r="E44" s="52">
        <v>1</v>
      </c>
      <c r="F44" s="2"/>
      <c r="G44" s="130">
        <v>3.95</v>
      </c>
      <c r="H44" s="36">
        <v>0.23</v>
      </c>
      <c r="I44" s="37">
        <f t="shared" si="44"/>
        <v>4.8585000000000003</v>
      </c>
      <c r="J44" s="37">
        <f t="shared" si="45"/>
        <v>0</v>
      </c>
      <c r="K44" s="29">
        <f t="shared" ref="K44" si="56">J44+(J44*H44)</f>
        <v>0</v>
      </c>
      <c r="L44" s="34">
        <v>12</v>
      </c>
      <c r="M44" s="4"/>
      <c r="N44" s="35">
        <f>(G44*0.9)*L44</f>
        <v>42.660000000000004</v>
      </c>
      <c r="O44" s="28">
        <f t="shared" ref="O44" si="57">N44/L44</f>
        <v>3.5550000000000002</v>
      </c>
      <c r="P44" s="37">
        <f t="shared" ref="P44" si="58">M44*N44</f>
        <v>0</v>
      </c>
      <c r="Q44" s="29">
        <f t="shared" ref="Q44" si="59">P44+(P44*H44)</f>
        <v>0</v>
      </c>
      <c r="R44" s="134" t="s">
        <v>241</v>
      </c>
    </row>
    <row r="45" spans="1:18" ht="200" customHeight="1" thickBot="1" x14ac:dyDescent="0.5">
      <c r="A45" s="53"/>
      <c r="B45" s="110" t="s">
        <v>203</v>
      </c>
      <c r="C45" s="56" t="s">
        <v>190</v>
      </c>
      <c r="D45" s="39" t="s">
        <v>189</v>
      </c>
      <c r="E45" s="52">
        <v>1</v>
      </c>
      <c r="F45" s="2"/>
      <c r="G45" s="130">
        <v>69.95</v>
      </c>
      <c r="H45" s="36">
        <v>0.23</v>
      </c>
      <c r="I45" s="37">
        <f t="shared" si="44"/>
        <v>86.038499999999999</v>
      </c>
      <c r="J45" s="37">
        <f t="shared" si="45"/>
        <v>0</v>
      </c>
      <c r="K45" s="29">
        <f t="shared" ref="K45" si="60">J45+(J45*H45)</f>
        <v>0</v>
      </c>
      <c r="L45" s="34">
        <v>1</v>
      </c>
      <c r="M45" s="4"/>
      <c r="N45" s="35">
        <f>G45</f>
        <v>69.95</v>
      </c>
      <c r="O45" s="28">
        <f t="shared" ref="O45" si="61">N45/L45</f>
        <v>69.95</v>
      </c>
      <c r="P45" s="37">
        <f t="shared" ref="P45" si="62">M45*N45</f>
        <v>0</v>
      </c>
      <c r="Q45" s="29">
        <f t="shared" ref="Q45" si="63">P45+(P45*H45)</f>
        <v>0</v>
      </c>
      <c r="R45" s="135" t="s">
        <v>97</v>
      </c>
    </row>
    <row r="46" spans="1:18" ht="200" customHeight="1" thickTop="1" x14ac:dyDescent="0.45">
      <c r="A46" s="53"/>
      <c r="B46" s="109" t="s">
        <v>4</v>
      </c>
      <c r="C46" s="38" t="s">
        <v>117</v>
      </c>
      <c r="D46" s="39" t="s">
        <v>75</v>
      </c>
      <c r="E46" s="52">
        <v>1</v>
      </c>
      <c r="F46" s="2"/>
      <c r="G46" s="130">
        <v>24.95</v>
      </c>
      <c r="H46" s="36">
        <v>0.23</v>
      </c>
      <c r="I46" s="37">
        <f t="shared" si="44"/>
        <v>30.688499999999998</v>
      </c>
      <c r="J46" s="37">
        <f t="shared" si="45"/>
        <v>0</v>
      </c>
      <c r="K46" s="29">
        <f t="shared" si="32"/>
        <v>0</v>
      </c>
      <c r="L46" s="34">
        <v>1</v>
      </c>
      <c r="M46" s="4"/>
      <c r="N46" s="35">
        <f>G46</f>
        <v>24.95</v>
      </c>
      <c r="O46" s="28">
        <f t="shared" si="36"/>
        <v>24.95</v>
      </c>
      <c r="P46" s="37">
        <f t="shared" si="34"/>
        <v>0</v>
      </c>
      <c r="Q46" s="29">
        <f t="shared" si="35"/>
        <v>0</v>
      </c>
      <c r="R46" s="134" t="s">
        <v>241</v>
      </c>
    </row>
    <row r="47" spans="1:18" ht="58.15" x14ac:dyDescent="0.45">
      <c r="A47" s="137"/>
      <c r="B47" s="113" t="s">
        <v>63</v>
      </c>
      <c r="C47" s="57" t="s">
        <v>59</v>
      </c>
      <c r="D47" s="50" t="s">
        <v>149</v>
      </c>
      <c r="E47" s="52">
        <v>1</v>
      </c>
      <c r="F47" s="2"/>
      <c r="G47" s="130"/>
      <c r="H47" s="36"/>
      <c r="I47" s="37"/>
      <c r="J47" s="37"/>
      <c r="K47" s="29">
        <f t="shared" si="32"/>
        <v>0</v>
      </c>
      <c r="L47" s="34">
        <v>10</v>
      </c>
      <c r="M47" s="4"/>
      <c r="N47" s="35">
        <f t="shared" ref="N47:N52" si="64">(G47*0.9)*L47</f>
        <v>0</v>
      </c>
      <c r="O47" s="28">
        <f t="shared" si="36"/>
        <v>0</v>
      </c>
      <c r="P47" s="37"/>
      <c r="Q47" s="29">
        <f t="shared" si="35"/>
        <v>0</v>
      </c>
      <c r="R47" s="135" t="s">
        <v>162</v>
      </c>
    </row>
    <row r="48" spans="1:18" ht="58.15" x14ac:dyDescent="0.45">
      <c r="A48" s="138"/>
      <c r="B48" s="113" t="s">
        <v>64</v>
      </c>
      <c r="C48" s="57" t="s">
        <v>60</v>
      </c>
      <c r="D48" s="50" t="s">
        <v>149</v>
      </c>
      <c r="E48" s="52">
        <v>1</v>
      </c>
      <c r="F48" s="2"/>
      <c r="G48" s="130"/>
      <c r="H48" s="36"/>
      <c r="I48" s="37"/>
      <c r="J48" s="37"/>
      <c r="K48" s="29">
        <f t="shared" si="32"/>
        <v>0</v>
      </c>
      <c r="L48" s="34">
        <v>10</v>
      </c>
      <c r="M48" s="4"/>
      <c r="N48" s="35">
        <f t="shared" si="64"/>
        <v>0</v>
      </c>
      <c r="O48" s="28">
        <f t="shared" si="36"/>
        <v>0</v>
      </c>
      <c r="P48" s="37"/>
      <c r="Q48" s="29">
        <f t="shared" si="35"/>
        <v>0</v>
      </c>
      <c r="R48" s="135" t="s">
        <v>162</v>
      </c>
    </row>
    <row r="49" spans="1:18" ht="58.15" x14ac:dyDescent="0.45">
      <c r="A49" s="138"/>
      <c r="B49" s="113" t="s">
        <v>65</v>
      </c>
      <c r="C49" s="57" t="s">
        <v>61</v>
      </c>
      <c r="D49" s="50" t="s">
        <v>149</v>
      </c>
      <c r="E49" s="52">
        <v>1</v>
      </c>
      <c r="F49" s="2"/>
      <c r="G49" s="130"/>
      <c r="H49" s="36"/>
      <c r="I49" s="37"/>
      <c r="J49" s="37"/>
      <c r="K49" s="29">
        <f t="shared" si="32"/>
        <v>0</v>
      </c>
      <c r="L49" s="34">
        <v>10</v>
      </c>
      <c r="M49" s="4"/>
      <c r="N49" s="35">
        <f t="shared" si="64"/>
        <v>0</v>
      </c>
      <c r="O49" s="28">
        <f t="shared" si="36"/>
        <v>0</v>
      </c>
      <c r="P49" s="37"/>
      <c r="Q49" s="29">
        <f t="shared" si="35"/>
        <v>0</v>
      </c>
      <c r="R49" s="135" t="s">
        <v>162</v>
      </c>
    </row>
    <row r="50" spans="1:18" ht="58.5" thickBot="1" x14ac:dyDescent="0.5">
      <c r="A50" s="139"/>
      <c r="B50" s="113" t="s">
        <v>66</v>
      </c>
      <c r="C50" s="57" t="s">
        <v>62</v>
      </c>
      <c r="D50" s="50" t="s">
        <v>149</v>
      </c>
      <c r="E50" s="52">
        <v>1</v>
      </c>
      <c r="F50" s="2"/>
      <c r="G50" s="130"/>
      <c r="H50" s="36"/>
      <c r="I50" s="37"/>
      <c r="J50" s="37"/>
      <c r="K50" s="29">
        <f t="shared" si="32"/>
        <v>0</v>
      </c>
      <c r="L50" s="34">
        <v>10</v>
      </c>
      <c r="M50" s="4"/>
      <c r="N50" s="35">
        <f t="shared" si="64"/>
        <v>0</v>
      </c>
      <c r="O50" s="28">
        <f t="shared" si="36"/>
        <v>0</v>
      </c>
      <c r="P50" s="37"/>
      <c r="Q50" s="29">
        <f t="shared" si="35"/>
        <v>0</v>
      </c>
      <c r="R50" s="135" t="s">
        <v>162</v>
      </c>
    </row>
    <row r="51" spans="1:18" ht="200" customHeight="1" thickTop="1" x14ac:dyDescent="0.45">
      <c r="A51" s="58"/>
      <c r="B51" s="109" t="s">
        <v>17</v>
      </c>
      <c r="C51" s="45" t="s">
        <v>118</v>
      </c>
      <c r="D51" s="50" t="s">
        <v>80</v>
      </c>
      <c r="E51" s="52">
        <v>1</v>
      </c>
      <c r="F51" s="2"/>
      <c r="G51" s="130">
        <v>24.95</v>
      </c>
      <c r="H51" s="36">
        <v>0.23</v>
      </c>
      <c r="I51" s="37">
        <f>(G51*H51)+G51</f>
        <v>30.688499999999998</v>
      </c>
      <c r="J51" s="37">
        <f>F51*G51</f>
        <v>0</v>
      </c>
      <c r="K51" s="29">
        <f t="shared" si="32"/>
        <v>0</v>
      </c>
      <c r="L51" s="34">
        <v>20</v>
      </c>
      <c r="M51" s="4"/>
      <c r="N51" s="35">
        <f t="shared" si="64"/>
        <v>449.09999999999997</v>
      </c>
      <c r="O51" s="28">
        <f t="shared" si="36"/>
        <v>22.454999999999998</v>
      </c>
      <c r="P51" s="37">
        <f>M51*N51</f>
        <v>0</v>
      </c>
      <c r="Q51" s="29">
        <f t="shared" si="35"/>
        <v>0</v>
      </c>
      <c r="R51" s="134" t="s">
        <v>241</v>
      </c>
    </row>
    <row r="52" spans="1:18" ht="200" customHeight="1" x14ac:dyDescent="0.45">
      <c r="A52" s="58"/>
      <c r="B52" s="109" t="s">
        <v>18</v>
      </c>
      <c r="C52" s="45" t="s">
        <v>119</v>
      </c>
      <c r="D52" s="50" t="s">
        <v>81</v>
      </c>
      <c r="E52" s="52">
        <v>1</v>
      </c>
      <c r="F52" s="2"/>
      <c r="G52" s="130">
        <v>9.9499999999999993</v>
      </c>
      <c r="H52" s="36">
        <v>0.23</v>
      </c>
      <c r="I52" s="37">
        <f>(G52*H52)+G52</f>
        <v>12.238499999999998</v>
      </c>
      <c r="J52" s="37">
        <f>F52*G52</f>
        <v>0</v>
      </c>
      <c r="K52" s="29">
        <f t="shared" si="32"/>
        <v>0</v>
      </c>
      <c r="L52" s="34">
        <v>20</v>
      </c>
      <c r="M52" s="4"/>
      <c r="N52" s="35">
        <f t="shared" si="64"/>
        <v>179.1</v>
      </c>
      <c r="O52" s="28">
        <f t="shared" si="36"/>
        <v>8.9550000000000001</v>
      </c>
      <c r="P52" s="37">
        <f>M52*N52</f>
        <v>0</v>
      </c>
      <c r="Q52" s="29">
        <f t="shared" si="35"/>
        <v>0</v>
      </c>
      <c r="R52" s="135" t="s">
        <v>58</v>
      </c>
    </row>
    <row r="53" spans="1:18" ht="14.65" thickBot="1" x14ac:dyDescent="0.5">
      <c r="A53" s="187" t="s">
        <v>134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9"/>
      <c r="R53" s="190"/>
    </row>
    <row r="54" spans="1:18" ht="200" customHeight="1" thickTop="1" thickBot="1" x14ac:dyDescent="0.5">
      <c r="A54" s="31"/>
      <c r="B54" s="109" t="s">
        <v>12</v>
      </c>
      <c r="C54" s="59" t="s">
        <v>120</v>
      </c>
      <c r="D54" s="60" t="s">
        <v>78</v>
      </c>
      <c r="E54" s="34">
        <v>1</v>
      </c>
      <c r="F54" s="2"/>
      <c r="G54" s="130">
        <v>14.95</v>
      </c>
      <c r="H54" s="36">
        <v>0.23</v>
      </c>
      <c r="I54" s="37">
        <f t="shared" si="26"/>
        <v>18.388500000000001</v>
      </c>
      <c r="J54" s="37">
        <f t="shared" si="27"/>
        <v>0</v>
      </c>
      <c r="K54" s="29">
        <f t="shared" ref="K54:K59" si="65">J54+(J54*H54)</f>
        <v>0</v>
      </c>
      <c r="L54" s="34">
        <v>6</v>
      </c>
      <c r="M54" s="3"/>
      <c r="N54" s="35">
        <f>(G54*0.9)*L54</f>
        <v>80.73</v>
      </c>
      <c r="O54" s="28">
        <f>N54/L54</f>
        <v>13.455</v>
      </c>
      <c r="P54" s="37">
        <f t="shared" ref="P54:P59" si="66">M54*N54</f>
        <v>0</v>
      </c>
      <c r="Q54" s="29">
        <f t="shared" ref="Q54:Q59" si="67">P54+(P54*H54)</f>
        <v>0</v>
      </c>
      <c r="R54" s="134" t="s">
        <v>241</v>
      </c>
    </row>
    <row r="55" spans="1:18" ht="200" customHeight="1" thickTop="1" x14ac:dyDescent="0.45">
      <c r="A55" s="31"/>
      <c r="B55" s="109" t="s">
        <v>13</v>
      </c>
      <c r="C55" s="38" t="s">
        <v>121</v>
      </c>
      <c r="D55" s="61" t="s">
        <v>138</v>
      </c>
      <c r="E55" s="34">
        <v>1</v>
      </c>
      <c r="F55" s="2"/>
      <c r="G55" s="130">
        <v>44.95</v>
      </c>
      <c r="H55" s="36">
        <v>0.23</v>
      </c>
      <c r="I55" s="37">
        <f t="shared" si="26"/>
        <v>55.288500000000006</v>
      </c>
      <c r="J55" s="37">
        <f t="shared" si="27"/>
        <v>0</v>
      </c>
      <c r="K55" s="29">
        <f t="shared" si="65"/>
        <v>0</v>
      </c>
      <c r="L55" s="34">
        <v>1</v>
      </c>
      <c r="M55" s="3"/>
      <c r="N55" s="35">
        <f>G55</f>
        <v>44.95</v>
      </c>
      <c r="O55" s="28">
        <f>N55/L55</f>
        <v>44.95</v>
      </c>
      <c r="P55" s="37">
        <f t="shared" si="66"/>
        <v>0</v>
      </c>
      <c r="Q55" s="29">
        <f t="shared" si="67"/>
        <v>0</v>
      </c>
      <c r="R55" s="134" t="s">
        <v>241</v>
      </c>
    </row>
    <row r="56" spans="1:18" ht="200" customHeight="1" thickBot="1" x14ac:dyDescent="0.5">
      <c r="A56" s="31"/>
      <c r="B56" s="109" t="s">
        <v>204</v>
      </c>
      <c r="C56" s="38" t="s">
        <v>187</v>
      </c>
      <c r="D56" s="50" t="s">
        <v>145</v>
      </c>
      <c r="E56" s="34">
        <v>1</v>
      </c>
      <c r="F56" s="2"/>
      <c r="G56" s="130">
        <v>2.4</v>
      </c>
      <c r="H56" s="36">
        <v>0.23</v>
      </c>
      <c r="I56" s="37">
        <f t="shared" si="26"/>
        <v>2.952</v>
      </c>
      <c r="J56" s="37">
        <f t="shared" si="27"/>
        <v>0</v>
      </c>
      <c r="K56" s="29">
        <f t="shared" si="65"/>
        <v>0</v>
      </c>
      <c r="L56" s="34">
        <v>25</v>
      </c>
      <c r="M56" s="3"/>
      <c r="N56" s="35">
        <f>(G56*L56)*0.9</f>
        <v>54</v>
      </c>
      <c r="O56" s="28">
        <f>N56/L56</f>
        <v>2.16</v>
      </c>
      <c r="P56" s="37">
        <f t="shared" si="66"/>
        <v>0</v>
      </c>
      <c r="Q56" s="29">
        <f t="shared" si="67"/>
        <v>0</v>
      </c>
      <c r="R56" s="135" t="s">
        <v>144</v>
      </c>
    </row>
    <row r="57" spans="1:18" ht="200" customHeight="1" thickTop="1" thickBot="1" x14ac:dyDescent="0.5">
      <c r="A57" s="31"/>
      <c r="B57" s="109" t="s">
        <v>14</v>
      </c>
      <c r="C57" s="45" t="s">
        <v>122</v>
      </c>
      <c r="D57" s="50" t="s">
        <v>79</v>
      </c>
      <c r="E57" s="34">
        <v>1</v>
      </c>
      <c r="F57" s="2"/>
      <c r="G57" s="130">
        <v>149.94999999999999</v>
      </c>
      <c r="H57" s="36">
        <v>0.23</v>
      </c>
      <c r="I57" s="37">
        <f t="shared" si="26"/>
        <v>184.43849999999998</v>
      </c>
      <c r="J57" s="37">
        <f t="shared" si="27"/>
        <v>0</v>
      </c>
      <c r="K57" s="29">
        <f t="shared" si="65"/>
        <v>0</v>
      </c>
      <c r="L57" s="34">
        <v>1</v>
      </c>
      <c r="M57" s="3"/>
      <c r="N57" s="35">
        <f>G57</f>
        <v>149.94999999999999</v>
      </c>
      <c r="O57" s="28">
        <f t="shared" ref="O57" si="68">N57/L57</f>
        <v>149.94999999999999</v>
      </c>
      <c r="P57" s="37">
        <f t="shared" si="66"/>
        <v>0</v>
      </c>
      <c r="Q57" s="29">
        <f t="shared" si="67"/>
        <v>0</v>
      </c>
      <c r="R57" s="134" t="s">
        <v>241</v>
      </c>
    </row>
    <row r="58" spans="1:18" ht="200" customHeight="1" thickTop="1" thickBot="1" x14ac:dyDescent="0.5">
      <c r="A58" s="31"/>
      <c r="B58" s="109" t="s">
        <v>15</v>
      </c>
      <c r="C58" s="49" t="s">
        <v>123</v>
      </c>
      <c r="D58" s="50" t="s">
        <v>139</v>
      </c>
      <c r="E58" s="34">
        <v>1</v>
      </c>
      <c r="F58" s="2"/>
      <c r="G58" s="130">
        <v>5.95</v>
      </c>
      <c r="H58" s="36">
        <v>0.23</v>
      </c>
      <c r="I58" s="37">
        <f t="shared" si="26"/>
        <v>7.3185000000000002</v>
      </c>
      <c r="J58" s="37">
        <f t="shared" si="27"/>
        <v>0</v>
      </c>
      <c r="K58" s="29">
        <f t="shared" si="65"/>
        <v>0</v>
      </c>
      <c r="L58" s="34">
        <v>25</v>
      </c>
      <c r="M58" s="3"/>
      <c r="N58" s="35">
        <f>(G58*0.9)*L58</f>
        <v>133.875</v>
      </c>
      <c r="O58" s="28">
        <f>N58/L58</f>
        <v>5.3550000000000004</v>
      </c>
      <c r="P58" s="37">
        <f t="shared" si="66"/>
        <v>0</v>
      </c>
      <c r="Q58" s="29">
        <f t="shared" si="67"/>
        <v>0</v>
      </c>
      <c r="R58" s="134" t="s">
        <v>241</v>
      </c>
    </row>
    <row r="59" spans="1:18" ht="200" customHeight="1" thickTop="1" x14ac:dyDescent="0.45">
      <c r="A59" s="31"/>
      <c r="B59" s="109" t="s">
        <v>16</v>
      </c>
      <c r="C59" s="38" t="s">
        <v>124</v>
      </c>
      <c r="D59" s="50" t="s">
        <v>140</v>
      </c>
      <c r="E59" s="34">
        <v>1</v>
      </c>
      <c r="F59" s="2"/>
      <c r="G59" s="130">
        <v>1.1000000000000001</v>
      </c>
      <c r="H59" s="36">
        <v>0.23</v>
      </c>
      <c r="I59" s="37">
        <f t="shared" si="26"/>
        <v>1.3530000000000002</v>
      </c>
      <c r="J59" s="37">
        <f t="shared" si="27"/>
        <v>0</v>
      </c>
      <c r="K59" s="29">
        <f t="shared" si="65"/>
        <v>0</v>
      </c>
      <c r="L59" s="34">
        <v>48</v>
      </c>
      <c r="M59" s="3"/>
      <c r="N59" s="35">
        <f>(G59*0.9)*L59</f>
        <v>47.52</v>
      </c>
      <c r="O59" s="28">
        <f>N59/L59</f>
        <v>0.9900000000000001</v>
      </c>
      <c r="P59" s="37">
        <f t="shared" si="66"/>
        <v>0</v>
      </c>
      <c r="Q59" s="29">
        <f t="shared" si="67"/>
        <v>0</v>
      </c>
      <c r="R59" s="134" t="s">
        <v>241</v>
      </c>
    </row>
    <row r="60" spans="1:18" x14ac:dyDescent="0.45">
      <c r="A60" s="187" t="s">
        <v>135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9"/>
      <c r="R60" s="190"/>
    </row>
    <row r="61" spans="1:18" ht="14.65" thickBot="1" x14ac:dyDescent="0.5">
      <c r="A61" s="187" t="s">
        <v>136</v>
      </c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9"/>
      <c r="R61" s="190"/>
    </row>
    <row r="62" spans="1:18" s="65" customFormat="1" ht="200" customHeight="1" thickTop="1" thickBot="1" x14ac:dyDescent="0.5">
      <c r="A62" s="62"/>
      <c r="B62" s="114" t="s">
        <v>205</v>
      </c>
      <c r="C62" s="63" t="s">
        <v>193</v>
      </c>
      <c r="D62" s="105" t="s">
        <v>186</v>
      </c>
      <c r="E62" s="64">
        <v>1</v>
      </c>
      <c r="F62" s="5"/>
      <c r="G62" s="131">
        <v>14.95</v>
      </c>
      <c r="H62" s="36">
        <v>0.23</v>
      </c>
      <c r="I62" s="37">
        <f t="shared" ref="I62:I63" si="69">(G62*H62)+G62</f>
        <v>18.388500000000001</v>
      </c>
      <c r="J62" s="37">
        <f t="shared" ref="J62:J63" si="70">F62*G62</f>
        <v>0</v>
      </c>
      <c r="K62" s="29">
        <f t="shared" ref="K62:K63" si="71">J62+(J62*H62)</f>
        <v>0</v>
      </c>
      <c r="L62" s="34">
        <v>6</v>
      </c>
      <c r="M62" s="6"/>
      <c r="N62" s="35">
        <f t="shared" ref="N62:N63" si="72">(G62*0.9)*L62</f>
        <v>80.73</v>
      </c>
      <c r="O62" s="28">
        <f t="shared" ref="O62:O63" si="73">N62/L62</f>
        <v>13.455</v>
      </c>
      <c r="P62" s="37">
        <f t="shared" ref="P62:P63" si="74">M62*N62</f>
        <v>0</v>
      </c>
      <c r="Q62" s="29">
        <f t="shared" ref="Q62:Q63" si="75">P62+(P62*H62)</f>
        <v>0</v>
      </c>
      <c r="R62" s="134" t="s">
        <v>241</v>
      </c>
    </row>
    <row r="63" spans="1:18" s="65" customFormat="1" ht="200" customHeight="1" thickTop="1" thickBot="1" x14ac:dyDescent="0.5">
      <c r="A63" s="62"/>
      <c r="B63" s="114" t="s">
        <v>206</v>
      </c>
      <c r="C63" s="63" t="s">
        <v>214</v>
      </c>
      <c r="D63" s="105" t="s">
        <v>186</v>
      </c>
      <c r="E63" s="64">
        <v>1</v>
      </c>
      <c r="F63" s="5"/>
      <c r="G63" s="131">
        <v>29.95</v>
      </c>
      <c r="H63" s="36">
        <v>0.23</v>
      </c>
      <c r="I63" s="37">
        <f t="shared" si="69"/>
        <v>36.838499999999996</v>
      </c>
      <c r="J63" s="37">
        <f t="shared" si="70"/>
        <v>0</v>
      </c>
      <c r="K63" s="29">
        <f t="shared" si="71"/>
        <v>0</v>
      </c>
      <c r="L63" s="34">
        <v>6</v>
      </c>
      <c r="M63" s="6"/>
      <c r="N63" s="35">
        <f t="shared" si="72"/>
        <v>161.72999999999999</v>
      </c>
      <c r="O63" s="28">
        <f t="shared" si="73"/>
        <v>26.954999999999998</v>
      </c>
      <c r="P63" s="37">
        <f t="shared" si="74"/>
        <v>0</v>
      </c>
      <c r="Q63" s="29">
        <f t="shared" si="75"/>
        <v>0</v>
      </c>
      <c r="R63" s="134" t="s">
        <v>241</v>
      </c>
    </row>
    <row r="64" spans="1:18" ht="200" customHeight="1" thickTop="1" x14ac:dyDescent="0.45">
      <c r="A64" s="31"/>
      <c r="B64" s="112" t="s">
        <v>32</v>
      </c>
      <c r="C64" s="57" t="s">
        <v>36</v>
      </c>
      <c r="D64" s="50" t="s">
        <v>150</v>
      </c>
      <c r="E64" s="34">
        <v>1</v>
      </c>
      <c r="F64" s="2"/>
      <c r="G64" s="130">
        <v>99.95</v>
      </c>
      <c r="H64" s="36">
        <v>0.23</v>
      </c>
      <c r="I64" s="37">
        <f>(G64*H64)+G64</f>
        <v>122.9385</v>
      </c>
      <c r="J64" s="37">
        <f>F64*G64</f>
        <v>0</v>
      </c>
      <c r="K64" s="29">
        <f t="shared" ref="K64:K81" si="76">J64+(J64*H64)</f>
        <v>0</v>
      </c>
      <c r="L64" s="34">
        <v>4</v>
      </c>
      <c r="M64" s="4"/>
      <c r="N64" s="35">
        <f>(G64*0.9)*L64</f>
        <v>359.82</v>
      </c>
      <c r="O64" s="28">
        <f>N64/L64</f>
        <v>89.954999999999998</v>
      </c>
      <c r="P64" s="37">
        <f t="shared" ref="P64:P81" si="77">M64*N64</f>
        <v>0</v>
      </c>
      <c r="Q64" s="29">
        <f t="shared" ref="Q64:Q81" si="78">P64+(P64*H64)</f>
        <v>0</v>
      </c>
      <c r="R64" s="134" t="s">
        <v>241</v>
      </c>
    </row>
    <row r="65" spans="1:18" ht="200" customHeight="1" thickBot="1" x14ac:dyDescent="0.5">
      <c r="A65" s="31"/>
      <c r="B65" s="112" t="s">
        <v>33</v>
      </c>
      <c r="C65" s="57" t="s">
        <v>37</v>
      </c>
      <c r="D65" s="66" t="s">
        <v>151</v>
      </c>
      <c r="E65" s="34">
        <v>1</v>
      </c>
      <c r="F65" s="2"/>
      <c r="G65" s="130">
        <v>19.95</v>
      </c>
      <c r="H65" s="36">
        <v>0.23</v>
      </c>
      <c r="I65" s="37">
        <f>(G65*H65)+G65</f>
        <v>24.538499999999999</v>
      </c>
      <c r="J65" s="37">
        <f>F65*G65</f>
        <v>0</v>
      </c>
      <c r="K65" s="29">
        <f t="shared" si="76"/>
        <v>0</v>
      </c>
      <c r="L65" s="34">
        <v>8</v>
      </c>
      <c r="M65" s="4"/>
      <c r="N65" s="35">
        <f>(G65*0.9)*L65</f>
        <v>143.63999999999999</v>
      </c>
      <c r="O65" s="28">
        <f t="shared" ref="O65:O66" si="79">N65/L65</f>
        <v>17.954999999999998</v>
      </c>
      <c r="P65" s="37">
        <f t="shared" si="77"/>
        <v>0</v>
      </c>
      <c r="Q65" s="29">
        <f t="shared" si="78"/>
        <v>0</v>
      </c>
      <c r="R65" s="135" t="s">
        <v>242</v>
      </c>
    </row>
    <row r="66" spans="1:18" ht="200" customHeight="1" thickTop="1" x14ac:dyDescent="0.45">
      <c r="A66" s="31"/>
      <c r="B66" s="112" t="s">
        <v>34</v>
      </c>
      <c r="C66" s="57" t="s">
        <v>38</v>
      </c>
      <c r="D66" s="66" t="s">
        <v>152</v>
      </c>
      <c r="E66" s="34">
        <v>1</v>
      </c>
      <c r="F66" s="2"/>
      <c r="G66" s="130">
        <v>899.95</v>
      </c>
      <c r="H66" s="36">
        <v>0.23</v>
      </c>
      <c r="I66" s="37">
        <f>(G66*H66)+G66</f>
        <v>1106.9385</v>
      </c>
      <c r="J66" s="37">
        <f>F66*G66</f>
        <v>0</v>
      </c>
      <c r="K66" s="29">
        <f t="shared" si="76"/>
        <v>0</v>
      </c>
      <c r="L66" s="34">
        <v>1</v>
      </c>
      <c r="M66" s="4"/>
      <c r="N66" s="35">
        <f>G66</f>
        <v>899.95</v>
      </c>
      <c r="O66" s="28">
        <f t="shared" si="79"/>
        <v>899.95</v>
      </c>
      <c r="P66" s="37">
        <f t="shared" si="77"/>
        <v>0</v>
      </c>
      <c r="Q66" s="29">
        <f t="shared" si="78"/>
        <v>0</v>
      </c>
      <c r="R66" s="134" t="s">
        <v>241</v>
      </c>
    </row>
    <row r="67" spans="1:18" ht="200" customHeight="1" x14ac:dyDescent="0.45">
      <c r="A67" s="31"/>
      <c r="B67" s="112" t="s">
        <v>35</v>
      </c>
      <c r="C67" s="57" t="s">
        <v>39</v>
      </c>
      <c r="D67" s="66" t="s">
        <v>153</v>
      </c>
      <c r="E67" s="34">
        <v>1</v>
      </c>
      <c r="F67" s="2"/>
      <c r="G67" s="130">
        <v>29.95</v>
      </c>
      <c r="H67" s="36">
        <v>0.23</v>
      </c>
      <c r="I67" s="37">
        <f>(G67*H67)+G67</f>
        <v>36.838499999999996</v>
      </c>
      <c r="J67" s="37">
        <f>F67*G67</f>
        <v>0</v>
      </c>
      <c r="K67" s="29">
        <f t="shared" si="76"/>
        <v>0</v>
      </c>
      <c r="L67" s="34">
        <v>21</v>
      </c>
      <c r="M67" s="4"/>
      <c r="N67" s="35">
        <f t="shared" ref="N67:N71" si="80">(G67*0.9)*L67</f>
        <v>566.05499999999995</v>
      </c>
      <c r="O67" s="28">
        <f>N67/L67</f>
        <v>26.954999999999998</v>
      </c>
      <c r="P67" s="37">
        <f t="shared" si="77"/>
        <v>0</v>
      </c>
      <c r="Q67" s="29">
        <f t="shared" si="78"/>
        <v>0</v>
      </c>
      <c r="R67" s="135" t="s">
        <v>250</v>
      </c>
    </row>
    <row r="68" spans="1:18" ht="200" customHeight="1" x14ac:dyDescent="0.45">
      <c r="A68" s="67"/>
      <c r="B68" s="112" t="s">
        <v>24</v>
      </c>
      <c r="C68" s="68" t="s">
        <v>28</v>
      </c>
      <c r="D68" s="50" t="s">
        <v>83</v>
      </c>
      <c r="E68" s="34">
        <v>1</v>
      </c>
      <c r="F68" s="2"/>
      <c r="G68" s="130">
        <v>2.95</v>
      </c>
      <c r="H68" s="36">
        <v>0.23</v>
      </c>
      <c r="I68" s="37">
        <f>(G68*H68)+G68</f>
        <v>3.6285000000000003</v>
      </c>
      <c r="J68" s="37">
        <f>F68*G68</f>
        <v>0</v>
      </c>
      <c r="K68" s="29">
        <f t="shared" si="76"/>
        <v>0</v>
      </c>
      <c r="L68" s="34">
        <v>12</v>
      </c>
      <c r="M68" s="4"/>
      <c r="N68" s="35">
        <f t="shared" si="80"/>
        <v>31.860000000000003</v>
      </c>
      <c r="O68" s="28">
        <f>N68/L68</f>
        <v>2.6550000000000002</v>
      </c>
      <c r="P68" s="37">
        <f t="shared" si="77"/>
        <v>0</v>
      </c>
      <c r="Q68" s="29">
        <f t="shared" si="78"/>
        <v>0</v>
      </c>
      <c r="R68" s="135" t="s">
        <v>241</v>
      </c>
    </row>
    <row r="69" spans="1:18" ht="200" customHeight="1" x14ac:dyDescent="0.45">
      <c r="A69" s="69"/>
      <c r="B69" s="112" t="s">
        <v>22</v>
      </c>
      <c r="C69" s="57" t="s">
        <v>126</v>
      </c>
      <c r="D69" s="50" t="s">
        <v>94</v>
      </c>
      <c r="E69" s="34">
        <v>1</v>
      </c>
      <c r="F69" s="2"/>
      <c r="G69" s="130">
        <v>3.95</v>
      </c>
      <c r="H69" s="36">
        <v>0.23</v>
      </c>
      <c r="I69" s="37">
        <f t="shared" si="26"/>
        <v>4.8585000000000003</v>
      </c>
      <c r="J69" s="37">
        <f t="shared" si="27"/>
        <v>0</v>
      </c>
      <c r="K69" s="29">
        <f t="shared" si="76"/>
        <v>0</v>
      </c>
      <c r="L69" s="34">
        <v>24</v>
      </c>
      <c r="M69" s="4"/>
      <c r="N69" s="35">
        <f t="shared" si="80"/>
        <v>85.320000000000007</v>
      </c>
      <c r="O69" s="28">
        <f t="shared" ref="O69:O70" si="81">N69/L69</f>
        <v>3.5550000000000002</v>
      </c>
      <c r="P69" s="37">
        <f t="shared" si="77"/>
        <v>0</v>
      </c>
      <c r="Q69" s="29">
        <f t="shared" si="78"/>
        <v>0</v>
      </c>
      <c r="R69" s="135" t="s">
        <v>241</v>
      </c>
    </row>
    <row r="70" spans="1:18" ht="200" customHeight="1" x14ac:dyDescent="0.45">
      <c r="A70" s="31"/>
      <c r="B70" s="112" t="s">
        <v>23</v>
      </c>
      <c r="C70" s="57" t="s">
        <v>127</v>
      </c>
      <c r="D70" s="50" t="s">
        <v>141</v>
      </c>
      <c r="E70" s="34">
        <v>1</v>
      </c>
      <c r="F70" s="2"/>
      <c r="G70" s="130">
        <v>1.55</v>
      </c>
      <c r="H70" s="36">
        <v>0.23</v>
      </c>
      <c r="I70" s="37">
        <f t="shared" si="26"/>
        <v>1.9065000000000001</v>
      </c>
      <c r="J70" s="37">
        <f t="shared" si="27"/>
        <v>0</v>
      </c>
      <c r="K70" s="29">
        <f t="shared" si="76"/>
        <v>0</v>
      </c>
      <c r="L70" s="34">
        <v>24</v>
      </c>
      <c r="M70" s="4"/>
      <c r="N70" s="35">
        <f t="shared" si="80"/>
        <v>33.480000000000004</v>
      </c>
      <c r="O70" s="28">
        <f t="shared" si="81"/>
        <v>1.3950000000000002</v>
      </c>
      <c r="P70" s="37">
        <f t="shared" si="77"/>
        <v>0</v>
      </c>
      <c r="Q70" s="29">
        <f t="shared" si="78"/>
        <v>0</v>
      </c>
      <c r="R70" s="135" t="s">
        <v>241</v>
      </c>
    </row>
    <row r="71" spans="1:18" ht="200" customHeight="1" x14ac:dyDescent="0.45">
      <c r="A71" s="70"/>
      <c r="B71" s="112" t="s">
        <v>21</v>
      </c>
      <c r="C71" s="57" t="s">
        <v>125</v>
      </c>
      <c r="D71" s="61" t="s">
        <v>93</v>
      </c>
      <c r="E71" s="34">
        <v>1</v>
      </c>
      <c r="F71" s="2"/>
      <c r="G71" s="130">
        <v>7.45</v>
      </c>
      <c r="H71" s="36">
        <v>0.23</v>
      </c>
      <c r="I71" s="37">
        <f>(G71*H71)+G71</f>
        <v>9.1635000000000009</v>
      </c>
      <c r="J71" s="37">
        <f>F71*G71</f>
        <v>0</v>
      </c>
      <c r="K71" s="29">
        <f t="shared" si="76"/>
        <v>0</v>
      </c>
      <c r="L71" s="34">
        <v>7</v>
      </c>
      <c r="M71" s="4"/>
      <c r="N71" s="35">
        <f t="shared" si="80"/>
        <v>46.935000000000002</v>
      </c>
      <c r="O71" s="28">
        <f>N71/L71</f>
        <v>6.7050000000000001</v>
      </c>
      <c r="P71" s="37">
        <f t="shared" si="77"/>
        <v>0</v>
      </c>
      <c r="Q71" s="29">
        <f t="shared" si="78"/>
        <v>0</v>
      </c>
      <c r="R71" s="135" t="s">
        <v>241</v>
      </c>
    </row>
    <row r="72" spans="1:18" ht="200" customHeight="1" x14ac:dyDescent="0.45">
      <c r="A72" s="71"/>
      <c r="B72" s="112" t="s">
        <v>25</v>
      </c>
      <c r="C72" s="49" t="s">
        <v>128</v>
      </c>
      <c r="D72" s="50" t="s">
        <v>84</v>
      </c>
      <c r="E72" s="34">
        <v>1</v>
      </c>
      <c r="F72" s="2"/>
      <c r="G72" s="130">
        <v>69.95</v>
      </c>
      <c r="H72" s="36">
        <v>0.23</v>
      </c>
      <c r="I72" s="37">
        <f t="shared" si="26"/>
        <v>86.038499999999999</v>
      </c>
      <c r="J72" s="37">
        <f t="shared" si="27"/>
        <v>0</v>
      </c>
      <c r="K72" s="29">
        <f t="shared" si="76"/>
        <v>0</v>
      </c>
      <c r="L72" s="34">
        <v>1</v>
      </c>
      <c r="M72" s="4"/>
      <c r="N72" s="35">
        <f>G72</f>
        <v>69.95</v>
      </c>
      <c r="O72" s="28">
        <f t="shared" ref="O72:O81" si="82">N72/L72</f>
        <v>69.95</v>
      </c>
      <c r="P72" s="37">
        <f t="shared" si="77"/>
        <v>0</v>
      </c>
      <c r="Q72" s="29">
        <f t="shared" si="78"/>
        <v>0</v>
      </c>
      <c r="R72" s="135" t="s">
        <v>241</v>
      </c>
    </row>
    <row r="73" spans="1:18" ht="200" customHeight="1" x14ac:dyDescent="0.45">
      <c r="A73" s="31"/>
      <c r="B73" s="109" t="s">
        <v>40</v>
      </c>
      <c r="C73" s="49" t="s">
        <v>41</v>
      </c>
      <c r="D73" s="50" t="s">
        <v>85</v>
      </c>
      <c r="E73" s="34">
        <v>1</v>
      </c>
      <c r="F73" s="2"/>
      <c r="G73" s="130">
        <v>2.4500000000000002</v>
      </c>
      <c r="H73" s="36">
        <v>0.23</v>
      </c>
      <c r="I73" s="37">
        <f t="shared" si="26"/>
        <v>3.0135000000000005</v>
      </c>
      <c r="J73" s="37">
        <f t="shared" si="27"/>
        <v>0</v>
      </c>
      <c r="K73" s="29">
        <f t="shared" si="76"/>
        <v>0</v>
      </c>
      <c r="L73" s="34">
        <v>14</v>
      </c>
      <c r="M73" s="4"/>
      <c r="N73" s="35">
        <f t="shared" ref="N73:N79" si="83">(G73*0.9)*L73</f>
        <v>30.87</v>
      </c>
      <c r="O73" s="28">
        <f t="shared" si="82"/>
        <v>2.2050000000000001</v>
      </c>
      <c r="P73" s="37">
        <f t="shared" si="77"/>
        <v>0</v>
      </c>
      <c r="Q73" s="29">
        <f t="shared" si="78"/>
        <v>0</v>
      </c>
      <c r="R73" s="135" t="s">
        <v>241</v>
      </c>
    </row>
    <row r="74" spans="1:18" ht="200" customHeight="1" x14ac:dyDescent="0.45">
      <c r="A74" s="31"/>
      <c r="B74" s="112" t="s">
        <v>26</v>
      </c>
      <c r="C74" s="57" t="s">
        <v>129</v>
      </c>
      <c r="D74" s="50" t="s">
        <v>86</v>
      </c>
      <c r="E74" s="34">
        <v>1</v>
      </c>
      <c r="F74" s="2"/>
      <c r="G74" s="130">
        <v>2.6</v>
      </c>
      <c r="H74" s="36">
        <v>0.23</v>
      </c>
      <c r="I74" s="37">
        <f t="shared" si="26"/>
        <v>3.1980000000000004</v>
      </c>
      <c r="J74" s="37">
        <f t="shared" si="27"/>
        <v>0</v>
      </c>
      <c r="K74" s="29">
        <f t="shared" si="76"/>
        <v>0</v>
      </c>
      <c r="L74" s="34">
        <v>10</v>
      </c>
      <c r="M74" s="4"/>
      <c r="N74" s="35">
        <f t="shared" si="83"/>
        <v>23.400000000000002</v>
      </c>
      <c r="O74" s="28">
        <f t="shared" si="82"/>
        <v>2.3400000000000003</v>
      </c>
      <c r="P74" s="37">
        <f t="shared" si="77"/>
        <v>0</v>
      </c>
      <c r="Q74" s="29">
        <f t="shared" si="78"/>
        <v>0</v>
      </c>
      <c r="R74" s="135" t="s">
        <v>241</v>
      </c>
    </row>
    <row r="75" spans="1:18" ht="200" customHeight="1" x14ac:dyDescent="0.45">
      <c r="A75" s="67"/>
      <c r="B75" s="115" t="s">
        <v>27</v>
      </c>
      <c r="C75" s="68" t="s">
        <v>29</v>
      </c>
      <c r="D75" s="50" t="s">
        <v>87</v>
      </c>
      <c r="E75" s="34">
        <v>1</v>
      </c>
      <c r="F75" s="2"/>
      <c r="G75" s="130">
        <v>5.95</v>
      </c>
      <c r="H75" s="36">
        <v>0.23</v>
      </c>
      <c r="I75" s="37">
        <f t="shared" si="26"/>
        <v>7.3185000000000002</v>
      </c>
      <c r="J75" s="37">
        <f t="shared" si="27"/>
        <v>0</v>
      </c>
      <c r="K75" s="29">
        <f t="shared" si="76"/>
        <v>0</v>
      </c>
      <c r="L75" s="34">
        <v>12</v>
      </c>
      <c r="M75" s="4"/>
      <c r="N75" s="35">
        <f t="shared" si="83"/>
        <v>64.260000000000005</v>
      </c>
      <c r="O75" s="28">
        <f t="shared" si="82"/>
        <v>5.3550000000000004</v>
      </c>
      <c r="P75" s="37">
        <f t="shared" si="77"/>
        <v>0</v>
      </c>
      <c r="Q75" s="29">
        <f t="shared" si="78"/>
        <v>0</v>
      </c>
      <c r="R75" s="135" t="s">
        <v>241</v>
      </c>
    </row>
    <row r="76" spans="1:18" ht="200" customHeight="1" x14ac:dyDescent="0.45">
      <c r="A76" s="70"/>
      <c r="B76" s="112" t="s">
        <v>42</v>
      </c>
      <c r="C76" s="57" t="s">
        <v>137</v>
      </c>
      <c r="D76" s="61" t="s">
        <v>88</v>
      </c>
      <c r="E76" s="34">
        <v>1</v>
      </c>
      <c r="F76" s="2"/>
      <c r="G76" s="133">
        <v>17.95</v>
      </c>
      <c r="H76" s="72">
        <v>0.23</v>
      </c>
      <c r="I76" s="37">
        <f t="shared" si="26"/>
        <v>22.078499999999998</v>
      </c>
      <c r="J76" s="37">
        <f t="shared" si="27"/>
        <v>0</v>
      </c>
      <c r="K76" s="29">
        <f t="shared" si="76"/>
        <v>0</v>
      </c>
      <c r="L76" s="34">
        <v>10</v>
      </c>
      <c r="M76" s="4"/>
      <c r="N76" s="35">
        <f t="shared" si="83"/>
        <v>161.55000000000001</v>
      </c>
      <c r="O76" s="28">
        <f t="shared" si="82"/>
        <v>16.155000000000001</v>
      </c>
      <c r="P76" s="37">
        <f t="shared" si="77"/>
        <v>0</v>
      </c>
      <c r="Q76" s="29">
        <f t="shared" si="78"/>
        <v>0</v>
      </c>
      <c r="R76" s="135" t="s">
        <v>58</v>
      </c>
    </row>
    <row r="77" spans="1:18" ht="200" customHeight="1" x14ac:dyDescent="0.45">
      <c r="A77" s="70"/>
      <c r="B77" s="112" t="s">
        <v>43</v>
      </c>
      <c r="C77" s="49" t="s">
        <v>44</v>
      </c>
      <c r="D77" s="50" t="s">
        <v>89</v>
      </c>
      <c r="E77" s="34">
        <v>1</v>
      </c>
      <c r="F77" s="2"/>
      <c r="G77" s="133">
        <v>3.5</v>
      </c>
      <c r="H77" s="72">
        <v>0.23</v>
      </c>
      <c r="I77" s="37">
        <f t="shared" ref="I77" si="84">(G77*H77)+G77</f>
        <v>4.3049999999999997</v>
      </c>
      <c r="J77" s="37">
        <f t="shared" si="27"/>
        <v>0</v>
      </c>
      <c r="K77" s="29">
        <f t="shared" si="76"/>
        <v>0</v>
      </c>
      <c r="L77" s="34">
        <v>10</v>
      </c>
      <c r="M77" s="4"/>
      <c r="N77" s="35">
        <f t="shared" si="83"/>
        <v>31.5</v>
      </c>
      <c r="O77" s="28">
        <f t="shared" si="82"/>
        <v>3.15</v>
      </c>
      <c r="P77" s="37">
        <f t="shared" si="77"/>
        <v>0</v>
      </c>
      <c r="Q77" s="29">
        <f t="shared" si="78"/>
        <v>0</v>
      </c>
      <c r="R77" s="135" t="s">
        <v>58</v>
      </c>
    </row>
    <row r="78" spans="1:18" ht="200" customHeight="1" x14ac:dyDescent="0.45">
      <c r="A78" s="73"/>
      <c r="B78" s="112" t="s">
        <v>30</v>
      </c>
      <c r="C78" s="49" t="s">
        <v>130</v>
      </c>
      <c r="D78" s="50" t="s">
        <v>90</v>
      </c>
      <c r="E78" s="34">
        <v>1</v>
      </c>
      <c r="F78" s="2"/>
      <c r="G78" s="130">
        <v>3.95</v>
      </c>
      <c r="H78" s="36">
        <v>0.23</v>
      </c>
      <c r="I78" s="37">
        <f t="shared" ref="I78:I79" si="85">(G78*H78)+G78</f>
        <v>4.8585000000000003</v>
      </c>
      <c r="J78" s="37">
        <f t="shared" si="27"/>
        <v>0</v>
      </c>
      <c r="K78" s="29">
        <f t="shared" si="76"/>
        <v>0</v>
      </c>
      <c r="L78" s="34">
        <v>14</v>
      </c>
      <c r="M78" s="4"/>
      <c r="N78" s="35">
        <f t="shared" si="83"/>
        <v>49.77</v>
      </c>
      <c r="O78" s="28">
        <f t="shared" si="82"/>
        <v>3.5550000000000002</v>
      </c>
      <c r="P78" s="37">
        <f t="shared" si="77"/>
        <v>0</v>
      </c>
      <c r="Q78" s="29">
        <f t="shared" si="78"/>
        <v>0</v>
      </c>
      <c r="R78" s="135" t="s">
        <v>241</v>
      </c>
    </row>
    <row r="79" spans="1:18" ht="200" customHeight="1" x14ac:dyDescent="0.45">
      <c r="A79" s="48"/>
      <c r="B79" s="112" t="s">
        <v>31</v>
      </c>
      <c r="C79" s="49" t="s">
        <v>131</v>
      </c>
      <c r="D79" s="50" t="s">
        <v>90</v>
      </c>
      <c r="E79" s="34">
        <v>1</v>
      </c>
      <c r="F79" s="2"/>
      <c r="G79" s="130">
        <v>3.95</v>
      </c>
      <c r="H79" s="36">
        <v>0.23</v>
      </c>
      <c r="I79" s="37">
        <f t="shared" si="85"/>
        <v>4.8585000000000003</v>
      </c>
      <c r="J79" s="37">
        <f t="shared" si="27"/>
        <v>0</v>
      </c>
      <c r="K79" s="29">
        <f t="shared" si="76"/>
        <v>0</v>
      </c>
      <c r="L79" s="34">
        <v>14</v>
      </c>
      <c r="M79" s="4"/>
      <c r="N79" s="35">
        <f t="shared" si="83"/>
        <v>49.77</v>
      </c>
      <c r="O79" s="28">
        <f t="shared" si="82"/>
        <v>3.5550000000000002</v>
      </c>
      <c r="P79" s="37">
        <f t="shared" si="77"/>
        <v>0</v>
      </c>
      <c r="Q79" s="29">
        <f t="shared" si="78"/>
        <v>0</v>
      </c>
      <c r="R79" s="135" t="s">
        <v>241</v>
      </c>
    </row>
    <row r="80" spans="1:18" ht="200" customHeight="1" x14ac:dyDescent="0.45">
      <c r="A80" s="48"/>
      <c r="B80" s="112" t="s">
        <v>45</v>
      </c>
      <c r="C80" s="49" t="s">
        <v>47</v>
      </c>
      <c r="D80" s="50" t="s">
        <v>91</v>
      </c>
      <c r="E80" s="34">
        <v>1</v>
      </c>
      <c r="F80" s="2"/>
      <c r="G80" s="130">
        <v>44.95</v>
      </c>
      <c r="H80" s="36">
        <v>0.23</v>
      </c>
      <c r="I80" s="37">
        <f t="shared" ref="I80" si="86">(G80*H80)+G80</f>
        <v>55.288500000000006</v>
      </c>
      <c r="J80" s="37">
        <f t="shared" si="27"/>
        <v>0</v>
      </c>
      <c r="K80" s="29">
        <f t="shared" si="76"/>
        <v>0</v>
      </c>
      <c r="L80" s="34">
        <v>1</v>
      </c>
      <c r="M80" s="4"/>
      <c r="N80" s="35">
        <f>G80</f>
        <v>44.95</v>
      </c>
      <c r="O80" s="28">
        <f t="shared" si="82"/>
        <v>44.95</v>
      </c>
      <c r="P80" s="37">
        <f t="shared" si="77"/>
        <v>0</v>
      </c>
      <c r="Q80" s="29">
        <f t="shared" si="78"/>
        <v>0</v>
      </c>
      <c r="R80" s="135" t="s">
        <v>241</v>
      </c>
    </row>
    <row r="81" spans="1:18" ht="200" customHeight="1" x14ac:dyDescent="0.45">
      <c r="A81" s="74"/>
      <c r="B81" s="109" t="s">
        <v>46</v>
      </c>
      <c r="C81" s="75" t="s">
        <v>188</v>
      </c>
      <c r="D81" s="76" t="s">
        <v>92</v>
      </c>
      <c r="E81" s="77">
        <v>1</v>
      </c>
      <c r="F81" s="7"/>
      <c r="G81" s="130">
        <v>5.95</v>
      </c>
      <c r="H81" s="78">
        <v>0.23</v>
      </c>
      <c r="I81" s="79">
        <f t="shared" ref="I81" si="87">(G81*H81)+G81</f>
        <v>7.3185000000000002</v>
      </c>
      <c r="J81" s="79">
        <f t="shared" si="27"/>
        <v>0</v>
      </c>
      <c r="K81" s="29">
        <f t="shared" si="76"/>
        <v>0</v>
      </c>
      <c r="L81" s="77">
        <v>12</v>
      </c>
      <c r="M81" s="8"/>
      <c r="N81" s="35">
        <f>(G81*0.9)*L81</f>
        <v>64.260000000000005</v>
      </c>
      <c r="O81" s="28">
        <f t="shared" si="82"/>
        <v>5.3550000000000004</v>
      </c>
      <c r="P81" s="79">
        <f t="shared" si="77"/>
        <v>0</v>
      </c>
      <c r="Q81" s="29">
        <f t="shared" si="78"/>
        <v>0</v>
      </c>
      <c r="R81" s="135" t="s">
        <v>241</v>
      </c>
    </row>
    <row r="82" spans="1:18" s="86" customFormat="1" ht="14.65" customHeight="1" x14ac:dyDescent="0.45">
      <c r="A82" s="147"/>
      <c r="B82" s="148"/>
      <c r="C82" s="148"/>
      <c r="D82" s="148"/>
      <c r="E82" s="80" t="s">
        <v>157</v>
      </c>
      <c r="F82" s="128">
        <f>F11+F12+F13+F14+F15+F16+F17+F18+F19+F20+F21+F22+F23+F24+F25+F26+F27+F28+F29+F31+F32+F33+F34+F35+F36+F37+F38+F39+F40+F41+F42+F43+F44+F45+F46+F47+F48+F49+F50+F51+F52+F54+F55+F56+F57+F58+F59+F62+F63+F64+F65+F66+F67+F68+F69+F70+F71+F72+F73+F74+F75+F76+F77+F78+F79+F80+F81</f>
        <v>0</v>
      </c>
      <c r="G82" s="81"/>
      <c r="H82" s="169" t="s">
        <v>146</v>
      </c>
      <c r="I82" s="169"/>
      <c r="J82" s="82">
        <f>J11+J12+J13+J14+J15+J16+J17+J18+J19+J20+J21+J22+J23+J24+J25+J26+J27+J28+J29+J31+J32+J33+J34+J35+J36+J37+J38+J39+J40+J41+J42+J43+J44+J45+J46+J47+J48+J49+J50+J51+J52+J54+J55+J56+J57+J58+J59+J62+J63+J64+J65+J66+J67+J68+J69+J70+J71+J72+J73+J74+J75+J76+J77+J78+J79+J80+J81</f>
        <v>0</v>
      </c>
      <c r="K82" s="82">
        <f>K11+K12+K13+K14+K15+K16+K17+K18+K19+K20+K21+K22+K23+K24+K25+K26+K27+K28+K29+K31+K32+K33+K34+K35+K36+K37+K38+K39+K40+K41+K42+K43+K44+K45+K46+K47+K48+K49+K50+K51+K52+K54+K55+K56+K57+K58+K59+K62+K63+K64+K65+K66+K67+K68+K69+K70+K71+K72+K73+K74+K75+K76+K77+K78+K79+K80+K81</f>
        <v>0</v>
      </c>
      <c r="L82" s="83" t="s">
        <v>157</v>
      </c>
      <c r="M82" s="127">
        <f>M11+M12+M13+M14+M15+M16+M17+M18+M19+M20+M21+M22+M23+M24+M25+M26+M27+M28+M29+M31+M32+M33+M34+M35+M36+M37+M38+M39+M40+M41+M42+M43+M44+M45+M46+M47+M48+M49+M50+M51+M52+M54+M55+M56+M57+M58+M59+M62+M63+M64+M65+M66+M67+M68+M69+M70+M71+M72+M73+M74+M75+M76+M77+M78+M79+M80+M81</f>
        <v>0</v>
      </c>
      <c r="N82" s="186" t="s">
        <v>146</v>
      </c>
      <c r="O82" s="186"/>
      <c r="P82" s="84">
        <f>P11+P12+P13+P14+P15+P16+P17+P18+P19+P20+P21+P22+P23+P24+P25+P26+P27+P28+P29+P31+P32+P33+P34+P35+P36+P37+P38+P39+P40+P41+P42+P43+P44+P45+P46+P47+P48+P49+P50+P51+P52+P54+P55+P56+P57+P58+P59+P62+P63+P64+P65+P66+P67+P68+P69+P70+P71+P72+P73+P74+P75+P76+P77+P78+P79+P80+P81</f>
        <v>0</v>
      </c>
      <c r="Q82" s="84">
        <f>Q11+Q12+Q13+Q14+Q15+Q16+Q17+Q18+Q19+Q20+Q21+Q22+Q23+Q24+Q25+Q26+Q27+Q28+Q29+Q31+Q32+Q33+Q34+Q35+Q36+Q37+Q38+Q39+Q40+Q41+Q42+Q43+Q44+Q45+Q46+Q47+Q48+Q49+Q50+Q51+Q52+Q54+Q55+Q56+Q57+Q58+Q59+Q62+Q63+Q64+Q65+Q66+Q67+Q68+Q69+Q70+Q71+Q72+Q73+Q74+Q75+Q76+Q77+Q78+Q79+Q80+Q81</f>
        <v>0</v>
      </c>
      <c r="R82" s="85"/>
    </row>
    <row r="83" spans="1:18" s="86" customFormat="1" ht="14.25" customHeight="1" x14ac:dyDescent="0.45">
      <c r="A83" s="147"/>
      <c r="B83" s="148"/>
      <c r="C83" s="148"/>
      <c r="D83" s="148"/>
      <c r="E83" s="170" t="s">
        <v>147</v>
      </c>
      <c r="F83" s="170"/>
      <c r="G83" s="170"/>
      <c r="H83" s="170"/>
      <c r="I83" s="170"/>
      <c r="J83" s="170"/>
      <c r="K83" s="170"/>
      <c r="L83" s="170"/>
      <c r="M83" s="87">
        <f>IF(M85&gt;=100,0,20)</f>
        <v>20</v>
      </c>
      <c r="N83" s="150"/>
      <c r="O83" s="150"/>
      <c r="P83" s="150"/>
      <c r="Q83" s="150"/>
      <c r="R83" s="151"/>
    </row>
    <row r="84" spans="1:18" s="86" customFormat="1" ht="14.25" customHeight="1" x14ac:dyDescent="0.45">
      <c r="A84" s="147"/>
      <c r="B84" s="148"/>
      <c r="C84" s="148"/>
      <c r="D84" s="148"/>
      <c r="E84" s="170" t="s">
        <v>158</v>
      </c>
      <c r="F84" s="170"/>
      <c r="G84" s="170"/>
      <c r="H84" s="170"/>
      <c r="I84" s="170"/>
      <c r="J84" s="170"/>
      <c r="K84" s="170"/>
      <c r="L84" s="170"/>
      <c r="M84" s="87">
        <f>M83*23%</f>
        <v>4.6000000000000005</v>
      </c>
      <c r="N84" s="150"/>
      <c r="O84" s="150"/>
      <c r="P84" s="150"/>
      <c r="Q84" s="150"/>
      <c r="R84" s="151"/>
    </row>
    <row r="85" spans="1:18" s="86" customFormat="1" ht="14.25" hidden="1" customHeight="1" x14ac:dyDescent="0.45">
      <c r="A85" s="147"/>
      <c r="B85" s="148"/>
      <c r="C85" s="148"/>
      <c r="D85" s="148"/>
      <c r="E85" s="149"/>
      <c r="F85" s="149"/>
      <c r="G85" s="149"/>
      <c r="H85" s="149"/>
      <c r="I85" s="149"/>
      <c r="J85" s="149"/>
      <c r="K85" s="149"/>
      <c r="L85" s="149"/>
      <c r="M85" s="87">
        <f>J82+P82</f>
        <v>0</v>
      </c>
      <c r="N85" s="150"/>
      <c r="O85" s="150"/>
      <c r="P85" s="150"/>
      <c r="Q85" s="150"/>
      <c r="R85" s="151"/>
    </row>
    <row r="86" spans="1:18" s="86" customFormat="1" ht="11.65" x14ac:dyDescent="0.45">
      <c r="A86" s="147"/>
      <c r="B86" s="148"/>
      <c r="C86" s="148"/>
      <c r="D86" s="148"/>
      <c r="E86" s="170" t="s">
        <v>148</v>
      </c>
      <c r="F86" s="170"/>
      <c r="G86" s="170"/>
      <c r="H86" s="170"/>
      <c r="I86" s="170"/>
      <c r="J86" s="170"/>
      <c r="K86" s="170"/>
      <c r="L86" s="170"/>
      <c r="M86" s="87">
        <f>J82+P82+M83</f>
        <v>20</v>
      </c>
      <c r="N86" s="150"/>
      <c r="O86" s="150"/>
      <c r="P86" s="150"/>
      <c r="Q86" s="150"/>
      <c r="R86" s="151"/>
    </row>
    <row r="87" spans="1:18" s="86" customFormat="1" ht="11.65" x14ac:dyDescent="0.45">
      <c r="A87" s="147"/>
      <c r="B87" s="148"/>
      <c r="C87" s="148"/>
      <c r="D87" s="148"/>
      <c r="E87" s="170" t="s">
        <v>207</v>
      </c>
      <c r="F87" s="170"/>
      <c r="G87" s="170"/>
      <c r="H87" s="170"/>
      <c r="I87" s="170"/>
      <c r="J87" s="170"/>
      <c r="K87" s="170"/>
      <c r="L87" s="170"/>
      <c r="M87" s="87">
        <f>M84+(K82-J82)+(Q82-P82)</f>
        <v>4.6000000000000005</v>
      </c>
      <c r="N87" s="150"/>
      <c r="O87" s="150"/>
      <c r="P87" s="150"/>
      <c r="Q87" s="150"/>
      <c r="R87" s="151"/>
    </row>
    <row r="88" spans="1:18" s="89" customFormat="1" ht="13.15" x14ac:dyDescent="0.45">
      <c r="A88" s="147"/>
      <c r="B88" s="148"/>
      <c r="C88" s="148"/>
      <c r="D88" s="148"/>
      <c r="E88" s="191" t="s">
        <v>160</v>
      </c>
      <c r="F88" s="191"/>
      <c r="G88" s="191"/>
      <c r="H88" s="191"/>
      <c r="I88" s="191"/>
      <c r="J88" s="191"/>
      <c r="K88" s="191"/>
      <c r="L88" s="191"/>
      <c r="M88" s="88">
        <f>M86+M87</f>
        <v>24.6</v>
      </c>
      <c r="N88" s="150"/>
      <c r="O88" s="150"/>
      <c r="P88" s="150"/>
      <c r="Q88" s="150"/>
      <c r="R88" s="151"/>
    </row>
    <row r="89" spans="1:18" x14ac:dyDescent="0.45">
      <c r="A89" s="176"/>
      <c r="B89" s="177"/>
      <c r="C89" s="177"/>
      <c r="D89" s="177"/>
      <c r="E89" s="177"/>
      <c r="F89" s="177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1"/>
    </row>
    <row r="90" spans="1:18" x14ac:dyDescent="0.45">
      <c r="A90" s="176"/>
      <c r="B90" s="177"/>
      <c r="C90" s="177"/>
      <c r="D90" s="177"/>
      <c r="E90" s="177"/>
      <c r="F90" s="177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1"/>
    </row>
    <row r="91" spans="1:18" x14ac:dyDescent="0.45">
      <c r="A91" s="176"/>
      <c r="B91" s="177"/>
      <c r="C91" s="177"/>
      <c r="D91" s="177"/>
      <c r="E91" s="177"/>
      <c r="F91" s="177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1"/>
    </row>
    <row r="92" spans="1:18" x14ac:dyDescent="0.45">
      <c r="A92" s="176"/>
      <c r="B92" s="177"/>
      <c r="C92" s="177"/>
      <c r="D92" s="177"/>
      <c r="E92" s="177"/>
      <c r="F92" s="177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1"/>
    </row>
    <row r="93" spans="1:18" x14ac:dyDescent="0.45">
      <c r="A93" s="176"/>
      <c r="B93" s="177"/>
      <c r="C93" s="177"/>
      <c r="D93" s="177"/>
      <c r="E93" s="177"/>
      <c r="F93" s="177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1"/>
    </row>
    <row r="94" spans="1:18" x14ac:dyDescent="0.45">
      <c r="A94" s="176"/>
      <c r="B94" s="177"/>
      <c r="C94" s="177"/>
      <c r="D94" s="177"/>
      <c r="E94" s="177"/>
      <c r="F94" s="177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1"/>
    </row>
    <row r="95" spans="1:18" x14ac:dyDescent="0.45">
      <c r="A95" s="176"/>
      <c r="B95" s="177"/>
      <c r="C95" s="177"/>
      <c r="D95" s="177"/>
      <c r="E95" s="177"/>
      <c r="F95" s="177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1"/>
    </row>
    <row r="96" spans="1:18" x14ac:dyDescent="0.45">
      <c r="A96" s="176"/>
      <c r="B96" s="177"/>
      <c r="C96" s="177"/>
      <c r="D96" s="177"/>
      <c r="E96" s="177"/>
      <c r="F96" s="177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1"/>
    </row>
    <row r="97" spans="1:18" x14ac:dyDescent="0.45">
      <c r="A97" s="176"/>
      <c r="B97" s="177"/>
      <c r="C97" s="177"/>
      <c r="D97" s="177"/>
      <c r="E97" s="177"/>
      <c r="F97" s="177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1"/>
    </row>
    <row r="98" spans="1:18" x14ac:dyDescent="0.45">
      <c r="A98" s="176"/>
      <c r="B98" s="177"/>
      <c r="C98" s="177"/>
      <c r="D98" s="177"/>
      <c r="E98" s="177"/>
      <c r="F98" s="177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1"/>
    </row>
    <row r="99" spans="1:18" x14ac:dyDescent="0.45">
      <c r="A99" s="176"/>
      <c r="B99" s="177"/>
      <c r="C99" s="177"/>
      <c r="D99" s="177"/>
      <c r="E99" s="177"/>
      <c r="F99" s="177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1"/>
    </row>
    <row r="100" spans="1:18" x14ac:dyDescent="0.45">
      <c r="A100" s="176"/>
      <c r="B100" s="177"/>
      <c r="C100" s="177"/>
      <c r="D100" s="177"/>
      <c r="E100" s="177"/>
      <c r="F100" s="177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1"/>
    </row>
    <row r="101" spans="1:18" x14ac:dyDescent="0.45">
      <c r="A101" s="176"/>
      <c r="B101" s="177"/>
      <c r="C101" s="177"/>
      <c r="D101" s="177"/>
      <c r="E101" s="177"/>
      <c r="F101" s="177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1"/>
    </row>
    <row r="102" spans="1:18" x14ac:dyDescent="0.45">
      <c r="A102" s="176"/>
      <c r="B102" s="177"/>
      <c r="C102" s="177"/>
      <c r="D102" s="177"/>
      <c r="E102" s="177"/>
      <c r="F102" s="177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1"/>
    </row>
    <row r="103" spans="1:18" x14ac:dyDescent="0.45">
      <c r="A103" s="176"/>
      <c r="B103" s="177"/>
      <c r="C103" s="177"/>
      <c r="D103" s="177"/>
      <c r="E103" s="177"/>
      <c r="F103" s="177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1"/>
    </row>
    <row r="104" spans="1:18" x14ac:dyDescent="0.45">
      <c r="A104" s="176"/>
      <c r="B104" s="177"/>
      <c r="C104" s="177"/>
      <c r="D104" s="177"/>
      <c r="E104" s="177"/>
      <c r="F104" s="177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1"/>
    </row>
    <row r="105" spans="1:18" x14ac:dyDescent="0.45">
      <c r="A105" s="176"/>
      <c r="B105" s="177"/>
      <c r="C105" s="177"/>
      <c r="D105" s="177"/>
      <c r="E105" s="177"/>
      <c r="F105" s="177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1"/>
    </row>
    <row r="106" spans="1:18" x14ac:dyDescent="0.45">
      <c r="A106" s="176"/>
      <c r="B106" s="177"/>
      <c r="C106" s="177"/>
      <c r="D106" s="177"/>
      <c r="E106" s="177"/>
      <c r="F106" s="177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1"/>
    </row>
    <row r="107" spans="1:18" x14ac:dyDescent="0.45">
      <c r="A107" s="176"/>
      <c r="B107" s="177"/>
      <c r="C107" s="177"/>
      <c r="D107" s="177"/>
      <c r="E107" s="177"/>
      <c r="F107" s="177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1"/>
    </row>
    <row r="108" spans="1:18" x14ac:dyDescent="0.45">
      <c r="A108" s="176"/>
      <c r="B108" s="177"/>
      <c r="C108" s="177"/>
      <c r="D108" s="177"/>
      <c r="E108" s="177"/>
      <c r="F108" s="177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1"/>
    </row>
    <row r="109" spans="1:18" x14ac:dyDescent="0.45">
      <c r="A109" s="176"/>
      <c r="B109" s="177"/>
      <c r="C109" s="177"/>
      <c r="D109" s="177"/>
      <c r="E109" s="177"/>
      <c r="F109" s="177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1"/>
    </row>
    <row r="110" spans="1:18" x14ac:dyDescent="0.45">
      <c r="A110" s="176"/>
      <c r="B110" s="177"/>
      <c r="C110" s="177"/>
      <c r="D110" s="177"/>
      <c r="E110" s="177"/>
      <c r="F110" s="177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1"/>
    </row>
    <row r="111" spans="1:18" x14ac:dyDescent="0.45">
      <c r="A111" s="176"/>
      <c r="B111" s="177"/>
      <c r="C111" s="177"/>
      <c r="D111" s="177"/>
      <c r="E111" s="177"/>
      <c r="F111" s="177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1"/>
    </row>
    <row r="112" spans="1:18" ht="14.65" thickBot="1" x14ac:dyDescent="0.5">
      <c r="A112" s="178"/>
      <c r="B112" s="179"/>
      <c r="C112" s="179"/>
      <c r="D112" s="179"/>
      <c r="E112" s="179"/>
      <c r="F112" s="179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3"/>
    </row>
    <row r="113" ht="14.65" thickTop="1" x14ac:dyDescent="0.45"/>
  </sheetData>
  <sheetProtection algorithmName="SHA-512" hashValue="VtCN224B+M8C4H4d0AzfPyO7pPTV4dN06jkN9eXAdvqZ0YFiA3wwYwcsU8rmPdQa6IVu9VO4mS8FR7vka9ZhOg==" saltValue="Hq4hmtjekaGXg5rwYXQORg==" spinCount="100000" sheet="1" objects="1" scenarios="1" selectLockedCells="1"/>
  <mergeCells count="38">
    <mergeCell ref="P1:Q1"/>
    <mergeCell ref="A1:O1"/>
    <mergeCell ref="A89:F112"/>
    <mergeCell ref="G89:R112"/>
    <mergeCell ref="F7:H7"/>
    <mergeCell ref="J7:K7"/>
    <mergeCell ref="N82:O82"/>
    <mergeCell ref="A60:R60"/>
    <mergeCell ref="B7:D7"/>
    <mergeCell ref="A61:R61"/>
    <mergeCell ref="A30:R30"/>
    <mergeCell ref="A53:R53"/>
    <mergeCell ref="E86:L86"/>
    <mergeCell ref="E87:L87"/>
    <mergeCell ref="E88:L88"/>
    <mergeCell ref="E84:L84"/>
    <mergeCell ref="B5:I5"/>
    <mergeCell ref="H82:I82"/>
    <mergeCell ref="E83:L83"/>
    <mergeCell ref="B6:C6"/>
    <mergeCell ref="K5:R5"/>
    <mergeCell ref="E6:L6"/>
    <mergeCell ref="A47:A50"/>
    <mergeCell ref="A3:R3"/>
    <mergeCell ref="N6:O6"/>
    <mergeCell ref="Q6:R6"/>
    <mergeCell ref="A82:D88"/>
    <mergeCell ref="E85:L85"/>
    <mergeCell ref="N83:R88"/>
    <mergeCell ref="G8:R8"/>
    <mergeCell ref="G9:R9"/>
    <mergeCell ref="G10:R10"/>
    <mergeCell ref="A8:F8"/>
    <mergeCell ref="A9:F9"/>
    <mergeCell ref="A10:F10"/>
    <mergeCell ref="M7:R7"/>
    <mergeCell ref="O4:R4"/>
    <mergeCell ref="B4:M4"/>
  </mergeCells>
  <phoneticPr fontId="5" type="noConversion"/>
  <pageMargins left="0.7" right="0.7" top="0.75" bottom="0.75" header="0.3" footer="0.3"/>
  <pageSetup paperSize="9" orientation="portrait" r:id="rId1"/>
  <ignoredErrors>
    <ignoredError sqref="N23 N72 N56:N57 N66 N8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3</vt:i4>
      </vt:variant>
    </vt:vector>
  </HeadingPairs>
  <TitlesOfParts>
    <vt:vector size="4" baseType="lpstr">
      <vt:lpstr>Folha1</vt:lpstr>
      <vt:lpstr>Folha1!_Hlk38731173</vt:lpstr>
      <vt:lpstr>Folha1!_Hlk38793051</vt:lpstr>
      <vt:lpstr>Folha1!_Hlk38817650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Ribeiro - SILVERCLEAN</dc:creator>
  <cp:lastModifiedBy>Paulo Ribeiro - SILVERCLEAN</cp:lastModifiedBy>
  <dcterms:created xsi:type="dcterms:W3CDTF">2020-04-23T07:55:57Z</dcterms:created>
  <dcterms:modified xsi:type="dcterms:W3CDTF">2020-07-14T06:47:48Z</dcterms:modified>
</cp:coreProperties>
</file>